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appriver3651005261-my.sharepoint.com/personal/athanasia_platis_sreb_org/Documents/InEdit_Tables/"/>
    </mc:Choice>
  </mc:AlternateContent>
  <xr:revisionPtr revIDLastSave="459" documentId="8_{9F714FAF-418E-483F-A960-58252D2D61A6}" xr6:coauthVersionLast="47" xr6:coauthVersionMax="47" xr10:uidLastSave="{7C26BC50-40B9-44DC-9CAA-F1C6FFAEC0D6}"/>
  <bookViews>
    <workbookView xWindow="-110" yWindow="-110" windowWidth="19420" windowHeight="10420" tabRatio="754" xr2:uid="{00000000-000D-0000-FFFF-FFFF00000000}"/>
  </bookViews>
  <sheets>
    <sheet name="TABLE 47" sheetId="2" r:id="rId1"/>
    <sheet name="Total Certificates, 1&lt;4" sheetId="7" r:id="rId2"/>
    <sheet name="Public" sheetId="8" r:id="rId3"/>
    <sheet name="Gender" sheetId="1" r:id="rId4"/>
    <sheet name="All races" sheetId="9" r:id="rId5"/>
    <sheet name="Black" sheetId="11" r:id="rId6"/>
    <sheet name="Hispanic &amp; Foreign" sheetId="10" r:id="rId7"/>
    <sheet name="Women % of Total" sheetId="12" r:id="rId8"/>
  </sheets>
  <definedNames>
    <definedName name="__123Graph_A" hidden="1">Gender!#REF!</definedName>
    <definedName name="__123Graph_LBL_A" hidden="1">Gender!#REF!</definedName>
    <definedName name="__123Graph_X" hidden="1">Gender!#REF!</definedName>
    <definedName name="_1__123Graph_AASSO" hidden="1">Gender!#REF!</definedName>
    <definedName name="_2__123Graph_AASSO" hidden="1">Gender!#REF!</definedName>
    <definedName name="_3__123Graph_LBL_AASSO" hidden="1">Gender!#REF!</definedName>
    <definedName name="_4__123Graph_LBL_AASSO" hidden="1">Gender!#REF!</definedName>
    <definedName name="_5__123Graph_XASSO" hidden="1">Gender!#REF!</definedName>
    <definedName name="_6__123Graph_XASSO" hidden="1">Gender!#REF!</definedName>
    <definedName name="_xlnm._FilterDatabase" localSheetId="0" hidden="1">'TABLE 47'!$A$8:$P$67</definedName>
    <definedName name="DATA">Gender!#REF!</definedName>
    <definedName name="_xlnm.Print_Area" localSheetId="0">'TABLE 47'!$A$1:$I$73</definedName>
    <definedName name="T_1">'TABLE 47'!$A$1:$E$7</definedName>
    <definedName name="T_2">'Gender:Hispanic &amp; Foreign'!$A$1:$CI$155</definedName>
    <definedName name="T_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5" i="11" l="1"/>
  <c r="AK6" i="11"/>
  <c r="AK8" i="11"/>
  <c r="AK9" i="11"/>
  <c r="AK10" i="11"/>
  <c r="AK11" i="11"/>
  <c r="AK12" i="11"/>
  <c r="AK13" i="11"/>
  <c r="AK14" i="11"/>
  <c r="AK15" i="11"/>
  <c r="AK16" i="11"/>
  <c r="AK17" i="11"/>
  <c r="AK18" i="11"/>
  <c r="AK19" i="11"/>
  <c r="AK20" i="11"/>
  <c r="AK21" i="11"/>
  <c r="AK22" i="11"/>
  <c r="AK23" i="11"/>
  <c r="AK26" i="11"/>
  <c r="AK27" i="11"/>
  <c r="AK28" i="11"/>
  <c r="AK29" i="11"/>
  <c r="AK30" i="11"/>
  <c r="AK31" i="11"/>
  <c r="AK32" i="11"/>
  <c r="AK33" i="11"/>
  <c r="AK34" i="11"/>
  <c r="AK35" i="11"/>
  <c r="AK36" i="11"/>
  <c r="AK37" i="11"/>
  <c r="AK38" i="11"/>
  <c r="AK41" i="11"/>
  <c r="AK42" i="11"/>
  <c r="AK43" i="11"/>
  <c r="AK44" i="11"/>
  <c r="AK45" i="11"/>
  <c r="AK46" i="11"/>
  <c r="AK47" i="11"/>
  <c r="AK48" i="11"/>
  <c r="AK49" i="11"/>
  <c r="AK50" i="11"/>
  <c r="AK51" i="11"/>
  <c r="AK52" i="11"/>
  <c r="AK55" i="11"/>
  <c r="AK56" i="11"/>
  <c r="AK57" i="11"/>
  <c r="AK58" i="11"/>
  <c r="AK59" i="11"/>
  <c r="AK60" i="11"/>
  <c r="AK61" i="11"/>
  <c r="AK62" i="11"/>
  <c r="AK63" i="11"/>
  <c r="AK64" i="11"/>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11" i="2"/>
  <c r="H9" i="2"/>
  <c r="H8" i="2"/>
  <c r="Y53" i="11"/>
  <c r="Y39" i="11"/>
  <c r="Y24" i="11"/>
  <c r="Y6" i="11"/>
  <c r="Y5" i="11" s="1"/>
  <c r="Y54" i="11" s="1"/>
  <c r="Y7" i="11"/>
  <c r="I67" i="2"/>
  <c r="I60" i="2"/>
  <c r="I61" i="2"/>
  <c r="I62" i="2"/>
  <c r="I63" i="2"/>
  <c r="I64" i="2"/>
  <c r="I65" i="2"/>
  <c r="I66" i="2"/>
  <c r="I59" i="2"/>
  <c r="I58" i="2"/>
  <c r="I56" i="2"/>
  <c r="I45" i="2"/>
  <c r="I46" i="2"/>
  <c r="I47" i="2"/>
  <c r="I48" i="2"/>
  <c r="I49" i="2"/>
  <c r="I50" i="2"/>
  <c r="I51" i="2"/>
  <c r="I52" i="2"/>
  <c r="I53" i="2"/>
  <c r="I54" i="2"/>
  <c r="I55" i="2"/>
  <c r="I44" i="2"/>
  <c r="I42" i="2"/>
  <c r="I30" i="2"/>
  <c r="I31" i="2"/>
  <c r="I32" i="2"/>
  <c r="I33" i="2"/>
  <c r="I34" i="2"/>
  <c r="I35" i="2"/>
  <c r="I36" i="2"/>
  <c r="I37" i="2"/>
  <c r="I38" i="2"/>
  <c r="I39" i="2"/>
  <c r="I40" i="2"/>
  <c r="I41" i="2"/>
  <c r="I29" i="2"/>
  <c r="I27" i="2"/>
  <c r="I12" i="2"/>
  <c r="I13" i="2"/>
  <c r="I14" i="2"/>
  <c r="I15" i="2"/>
  <c r="I16" i="2"/>
  <c r="I17" i="2"/>
  <c r="I18" i="2"/>
  <c r="I19" i="2"/>
  <c r="I20" i="2"/>
  <c r="I21" i="2"/>
  <c r="I22" i="2"/>
  <c r="I23" i="2"/>
  <c r="I24" i="2"/>
  <c r="I25" i="2"/>
  <c r="I26" i="2"/>
  <c r="I11" i="2"/>
  <c r="I9" i="2"/>
  <c r="I8" i="2"/>
  <c r="G67" i="2"/>
  <c r="G59" i="2"/>
  <c r="G60" i="2"/>
  <c r="G61" i="2"/>
  <c r="G62" i="2"/>
  <c r="G63" i="2"/>
  <c r="G64" i="2"/>
  <c r="G65" i="2"/>
  <c r="G66" i="2"/>
  <c r="G58" i="2"/>
  <c r="G56" i="2"/>
  <c r="G45" i="2"/>
  <c r="G46" i="2"/>
  <c r="G47" i="2"/>
  <c r="G48" i="2"/>
  <c r="G49" i="2"/>
  <c r="G50" i="2"/>
  <c r="G51" i="2"/>
  <c r="G52" i="2"/>
  <c r="G53" i="2"/>
  <c r="G54" i="2"/>
  <c r="G55" i="2"/>
  <c r="G44" i="2"/>
  <c r="G42" i="2"/>
  <c r="G30" i="2"/>
  <c r="G31" i="2"/>
  <c r="G32" i="2"/>
  <c r="G33" i="2"/>
  <c r="G34" i="2"/>
  <c r="G35" i="2"/>
  <c r="G36" i="2"/>
  <c r="G37" i="2"/>
  <c r="G38" i="2"/>
  <c r="G39" i="2"/>
  <c r="G40" i="2"/>
  <c r="G41" i="2"/>
  <c r="G29" i="2"/>
  <c r="G27" i="2"/>
  <c r="G12" i="2"/>
  <c r="G13" i="2"/>
  <c r="G14" i="2"/>
  <c r="G15" i="2"/>
  <c r="G16" i="2"/>
  <c r="G17" i="2"/>
  <c r="G18" i="2"/>
  <c r="G19" i="2"/>
  <c r="G20" i="2"/>
  <c r="G21" i="2"/>
  <c r="G22" i="2"/>
  <c r="G23" i="2"/>
  <c r="G24" i="2"/>
  <c r="G25" i="2"/>
  <c r="G26" i="2"/>
  <c r="G11" i="2"/>
  <c r="G9" i="2"/>
  <c r="G8" i="2"/>
  <c r="F67" i="2"/>
  <c r="F59" i="2"/>
  <c r="F60" i="2"/>
  <c r="F61" i="2"/>
  <c r="F62" i="2"/>
  <c r="F63" i="2"/>
  <c r="F64" i="2"/>
  <c r="F65" i="2"/>
  <c r="F66" i="2"/>
  <c r="F58" i="2"/>
  <c r="F56" i="2"/>
  <c r="F45" i="2"/>
  <c r="F46" i="2"/>
  <c r="F47" i="2"/>
  <c r="F48" i="2"/>
  <c r="F49" i="2"/>
  <c r="F50" i="2"/>
  <c r="F51" i="2"/>
  <c r="F52" i="2"/>
  <c r="F53" i="2"/>
  <c r="F54" i="2"/>
  <c r="F55" i="2"/>
  <c r="F44" i="2"/>
  <c r="F42" i="2"/>
  <c r="F30" i="2"/>
  <c r="F31" i="2"/>
  <c r="F32" i="2"/>
  <c r="F33" i="2"/>
  <c r="F34" i="2"/>
  <c r="F35" i="2"/>
  <c r="F36" i="2"/>
  <c r="F37" i="2"/>
  <c r="F38" i="2"/>
  <c r="F39" i="2"/>
  <c r="F40" i="2"/>
  <c r="F41" i="2"/>
  <c r="F29" i="2"/>
  <c r="F27" i="2"/>
  <c r="F12" i="2"/>
  <c r="F13" i="2"/>
  <c r="F14" i="2"/>
  <c r="F15" i="2"/>
  <c r="F16" i="2"/>
  <c r="F17" i="2"/>
  <c r="F18" i="2"/>
  <c r="F19" i="2"/>
  <c r="F20" i="2"/>
  <c r="F21" i="2"/>
  <c r="F22" i="2"/>
  <c r="F23" i="2"/>
  <c r="F24" i="2"/>
  <c r="F25" i="2"/>
  <c r="F26" i="2"/>
  <c r="F11" i="2"/>
  <c r="F9" i="2"/>
  <c r="F8" i="2"/>
  <c r="E67" i="2"/>
  <c r="E59" i="2"/>
  <c r="E60" i="2"/>
  <c r="E61" i="2"/>
  <c r="E62" i="2"/>
  <c r="E63" i="2"/>
  <c r="E64" i="2"/>
  <c r="E65" i="2"/>
  <c r="E66" i="2"/>
  <c r="E58" i="2"/>
  <c r="E56" i="2"/>
  <c r="E45" i="2"/>
  <c r="E46" i="2"/>
  <c r="E47" i="2"/>
  <c r="E48" i="2"/>
  <c r="E49" i="2"/>
  <c r="E50" i="2"/>
  <c r="E51" i="2"/>
  <c r="E52" i="2"/>
  <c r="E53" i="2"/>
  <c r="E54" i="2"/>
  <c r="E55" i="2"/>
  <c r="E44" i="2"/>
  <c r="E42" i="2"/>
  <c r="E30" i="2"/>
  <c r="E31" i="2"/>
  <c r="E32" i="2"/>
  <c r="E33" i="2"/>
  <c r="E34" i="2"/>
  <c r="E35" i="2"/>
  <c r="E36" i="2"/>
  <c r="E37" i="2"/>
  <c r="E38" i="2"/>
  <c r="E39" i="2"/>
  <c r="E40" i="2"/>
  <c r="E41" i="2"/>
  <c r="E29" i="2"/>
  <c r="E27" i="2"/>
  <c r="E12" i="2"/>
  <c r="E13" i="2"/>
  <c r="E14" i="2"/>
  <c r="E15" i="2"/>
  <c r="E16" i="2"/>
  <c r="E17" i="2"/>
  <c r="E18" i="2"/>
  <c r="E19" i="2"/>
  <c r="E20" i="2"/>
  <c r="E21" i="2"/>
  <c r="E22" i="2"/>
  <c r="E23" i="2"/>
  <c r="E24" i="2"/>
  <c r="E25" i="2"/>
  <c r="E26" i="2"/>
  <c r="E11" i="2"/>
  <c r="E9" i="2"/>
  <c r="E8" i="2"/>
  <c r="D67" i="2"/>
  <c r="D59" i="2"/>
  <c r="D60" i="2"/>
  <c r="D61" i="2"/>
  <c r="D62" i="2"/>
  <c r="D63" i="2"/>
  <c r="D64" i="2"/>
  <c r="D65" i="2"/>
  <c r="D66" i="2"/>
  <c r="D58" i="2"/>
  <c r="D56" i="2"/>
  <c r="D45" i="2"/>
  <c r="D46" i="2"/>
  <c r="D47" i="2"/>
  <c r="D48" i="2"/>
  <c r="D49" i="2"/>
  <c r="D50" i="2"/>
  <c r="D51" i="2"/>
  <c r="D52" i="2"/>
  <c r="D53" i="2"/>
  <c r="D54" i="2"/>
  <c r="D55" i="2"/>
  <c r="D44" i="2"/>
  <c r="D42" i="2"/>
  <c r="D30" i="2"/>
  <c r="D31" i="2"/>
  <c r="D32" i="2"/>
  <c r="D33" i="2"/>
  <c r="D34" i="2"/>
  <c r="D35" i="2"/>
  <c r="D36" i="2"/>
  <c r="D37" i="2"/>
  <c r="D38" i="2"/>
  <c r="D39" i="2"/>
  <c r="D40" i="2"/>
  <c r="D41" i="2"/>
  <c r="D29" i="2"/>
  <c r="D27" i="2"/>
  <c r="D12" i="2"/>
  <c r="D13" i="2"/>
  <c r="D14" i="2"/>
  <c r="D15" i="2"/>
  <c r="D16" i="2"/>
  <c r="D17" i="2"/>
  <c r="D18" i="2"/>
  <c r="D19" i="2"/>
  <c r="D20" i="2"/>
  <c r="D21" i="2"/>
  <c r="D22" i="2"/>
  <c r="D23" i="2"/>
  <c r="D24" i="2"/>
  <c r="D25" i="2"/>
  <c r="D26" i="2"/>
  <c r="D11" i="2"/>
  <c r="D9" i="2"/>
  <c r="D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28" i="2"/>
  <c r="C27" i="2"/>
  <c r="C12" i="2"/>
  <c r="C13" i="2"/>
  <c r="C14" i="2"/>
  <c r="C15" i="2"/>
  <c r="C16" i="2"/>
  <c r="C17" i="2"/>
  <c r="C18" i="2"/>
  <c r="C19" i="2"/>
  <c r="C20" i="2"/>
  <c r="C21" i="2"/>
  <c r="C22" i="2"/>
  <c r="C23" i="2"/>
  <c r="C24" i="2"/>
  <c r="C25" i="2"/>
  <c r="C26" i="2"/>
  <c r="C11" i="2"/>
  <c r="C10" i="2"/>
  <c r="C9" i="2"/>
  <c r="C8" i="2"/>
  <c r="M3" i="12"/>
  <c r="M4" i="12"/>
  <c r="M6" i="12"/>
  <c r="M7" i="12"/>
  <c r="M8" i="12"/>
  <c r="M9" i="12"/>
  <c r="M10" i="12"/>
  <c r="M11" i="12"/>
  <c r="M12" i="12"/>
  <c r="M13" i="12"/>
  <c r="M14" i="12"/>
  <c r="M15" i="12"/>
  <c r="M16" i="12"/>
  <c r="M17" i="12"/>
  <c r="M18" i="12"/>
  <c r="M19" i="12"/>
  <c r="M20" i="12"/>
  <c r="M21" i="12"/>
  <c r="M22" i="12"/>
  <c r="M24" i="12"/>
  <c r="M25" i="12"/>
  <c r="M26" i="12"/>
  <c r="M27" i="12"/>
  <c r="M28" i="12"/>
  <c r="M29" i="12"/>
  <c r="M30" i="12"/>
  <c r="M31" i="12"/>
  <c r="M32" i="12"/>
  <c r="M33" i="12"/>
  <c r="M34" i="12"/>
  <c r="M35" i="12"/>
  <c r="M36" i="12"/>
  <c r="M37" i="12"/>
  <c r="M39" i="12"/>
  <c r="M40" i="12"/>
  <c r="M41" i="12"/>
  <c r="M42" i="12"/>
  <c r="M43" i="12"/>
  <c r="M44" i="12"/>
  <c r="M45" i="12"/>
  <c r="M46" i="12"/>
  <c r="M47" i="12"/>
  <c r="M48" i="12"/>
  <c r="M49" i="12"/>
  <c r="M50" i="12"/>
  <c r="M51" i="12"/>
  <c r="M53" i="12"/>
  <c r="M54" i="12"/>
  <c r="M55" i="12"/>
  <c r="M56" i="12"/>
  <c r="M57" i="12"/>
  <c r="M58" i="12"/>
  <c r="M59" i="12"/>
  <c r="M60" i="12"/>
  <c r="M61" i="12"/>
  <c r="M62" i="12"/>
  <c r="M52" i="7"/>
  <c r="M38" i="7"/>
  <c r="M23" i="7"/>
  <c r="AK8" i="10"/>
  <c r="AK9" i="10"/>
  <c r="AK10" i="10"/>
  <c r="AK11" i="10"/>
  <c r="AK12" i="10"/>
  <c r="AK13" i="10"/>
  <c r="AK14" i="10"/>
  <c r="AK15" i="10"/>
  <c r="AK16" i="10"/>
  <c r="AK17" i="10"/>
  <c r="AK18" i="10"/>
  <c r="AK19" i="10"/>
  <c r="AK20" i="10"/>
  <c r="AK21" i="10"/>
  <c r="AK22" i="10"/>
  <c r="AK23" i="10"/>
  <c r="AK26" i="10"/>
  <c r="AK27" i="10"/>
  <c r="AK28" i="10"/>
  <c r="AK29" i="10"/>
  <c r="AK30" i="10"/>
  <c r="AK31" i="10"/>
  <c r="AK32" i="10"/>
  <c r="AK33" i="10"/>
  <c r="AK34" i="10"/>
  <c r="AK35" i="10"/>
  <c r="AK36" i="10"/>
  <c r="AK37" i="10"/>
  <c r="AK38" i="10"/>
  <c r="AK41" i="10"/>
  <c r="AK42" i="10"/>
  <c r="AK43" i="10"/>
  <c r="AK44" i="10"/>
  <c r="AK45" i="10"/>
  <c r="AK46" i="10"/>
  <c r="AK47" i="10"/>
  <c r="AK48" i="10"/>
  <c r="AK49" i="10"/>
  <c r="AK50" i="10"/>
  <c r="AK51" i="10"/>
  <c r="AK52" i="10"/>
  <c r="AK55" i="10"/>
  <c r="AK56" i="10"/>
  <c r="AK57" i="10"/>
  <c r="AK58" i="10"/>
  <c r="AK59" i="10"/>
  <c r="AK60" i="10"/>
  <c r="AK61" i="10"/>
  <c r="AK62" i="10"/>
  <c r="AK63" i="10"/>
  <c r="AK64" i="10"/>
  <c r="Y53" i="10"/>
  <c r="Y39" i="10"/>
  <c r="Y6" i="10"/>
  <c r="Y5" i="10" s="1"/>
  <c r="Y7" i="10"/>
  <c r="Y24" i="10"/>
  <c r="Y25" i="10"/>
  <c r="M2" i="10"/>
  <c r="M53" i="10"/>
  <c r="M39" i="10"/>
  <c r="M24" i="10"/>
  <c r="M6" i="10"/>
  <c r="M5" i="10" s="1"/>
  <c r="M54" i="10" s="1"/>
  <c r="M7" i="10"/>
  <c r="M53" i="11"/>
  <c r="M39" i="11"/>
  <c r="M24" i="11"/>
  <c r="M6" i="11"/>
  <c r="M5" i="11" s="1"/>
  <c r="M54" i="11" s="1"/>
  <c r="M7" i="11"/>
  <c r="M2" i="11"/>
  <c r="M52" i="9"/>
  <c r="M38" i="9"/>
  <c r="M23" i="9"/>
  <c r="M5" i="9"/>
  <c r="M4" i="9" s="1"/>
  <c r="M53" i="9" s="1"/>
  <c r="M6" i="9"/>
  <c r="N53" i="1"/>
  <c r="O53" i="1"/>
  <c r="P53" i="1"/>
  <c r="Q53" i="1"/>
  <c r="R53" i="1"/>
  <c r="S53" i="1"/>
  <c r="T53" i="1"/>
  <c r="U53" i="1"/>
  <c r="V53" i="1"/>
  <c r="W53" i="1"/>
  <c r="X53" i="1"/>
  <c r="Y53" i="1"/>
  <c r="N39" i="1"/>
  <c r="O39" i="1"/>
  <c r="P39" i="1"/>
  <c r="Q39" i="1"/>
  <c r="R39" i="1"/>
  <c r="S39" i="1"/>
  <c r="T39" i="1"/>
  <c r="U39" i="1"/>
  <c r="V39" i="1"/>
  <c r="W39" i="1"/>
  <c r="X39" i="1"/>
  <c r="Y39" i="1"/>
  <c r="N24" i="1"/>
  <c r="O24" i="1"/>
  <c r="P24" i="1"/>
  <c r="Q24" i="1"/>
  <c r="R24" i="1"/>
  <c r="S24" i="1"/>
  <c r="T24" i="1"/>
  <c r="U24" i="1"/>
  <c r="V24" i="1"/>
  <c r="W24" i="1"/>
  <c r="X24" i="1"/>
  <c r="Y24" i="1"/>
  <c r="N6" i="1"/>
  <c r="N5" i="1" s="1"/>
  <c r="N54" i="1" s="1"/>
  <c r="O6" i="1"/>
  <c r="O5" i="1" s="1"/>
  <c r="O54" i="1" s="1"/>
  <c r="P6" i="1"/>
  <c r="P5" i="1" s="1"/>
  <c r="P54" i="1" s="1"/>
  <c r="Q6" i="1"/>
  <c r="Q5" i="1" s="1"/>
  <c r="Q54" i="1" s="1"/>
  <c r="R6" i="1"/>
  <c r="R5" i="1" s="1"/>
  <c r="R54" i="1" s="1"/>
  <c r="S6" i="1"/>
  <c r="S5" i="1" s="1"/>
  <c r="S54" i="1" s="1"/>
  <c r="T6" i="1"/>
  <c r="T5" i="1" s="1"/>
  <c r="T54" i="1" s="1"/>
  <c r="U6" i="1"/>
  <c r="U5" i="1" s="1"/>
  <c r="U54" i="1" s="1"/>
  <c r="V6" i="1"/>
  <c r="V5" i="1" s="1"/>
  <c r="V54" i="1" s="1"/>
  <c r="W6" i="1"/>
  <c r="W5" i="1" s="1"/>
  <c r="W54" i="1" s="1"/>
  <c r="X6" i="1"/>
  <c r="X5" i="1" s="1"/>
  <c r="X54" i="1" s="1"/>
  <c r="Y6" i="1"/>
  <c r="Y5" i="1" s="1"/>
  <c r="Y54" i="1" s="1"/>
  <c r="N7" i="1"/>
  <c r="O7" i="1"/>
  <c r="P7" i="1"/>
  <c r="Q7" i="1"/>
  <c r="R7" i="1"/>
  <c r="S7" i="1"/>
  <c r="T7" i="1"/>
  <c r="U7" i="1"/>
  <c r="V7" i="1"/>
  <c r="W7" i="1"/>
  <c r="X7" i="1"/>
  <c r="Y7" i="1"/>
  <c r="M24" i="1"/>
  <c r="M6" i="1"/>
  <c r="M53" i="1"/>
  <c r="M39" i="1"/>
  <c r="M23" i="8"/>
  <c r="M5" i="8"/>
  <c r="M52" i="8"/>
  <c r="M38" i="8"/>
  <c r="M5" i="7"/>
  <c r="AK53" i="11" l="1"/>
  <c r="AK39" i="11"/>
  <c r="AK24" i="11"/>
  <c r="Y25" i="11"/>
  <c r="Y40" i="11"/>
  <c r="AK53" i="10"/>
  <c r="AK39" i="10"/>
  <c r="AK24" i="10"/>
  <c r="AK6" i="10"/>
  <c r="Y40" i="10"/>
  <c r="Y54" i="10"/>
  <c r="M25" i="10"/>
  <c r="M40" i="10"/>
  <c r="M25" i="11"/>
  <c r="M40" i="11"/>
  <c r="M24" i="9"/>
  <c r="M39" i="9"/>
  <c r="Y25" i="1"/>
  <c r="Y40" i="1"/>
  <c r="X25" i="1"/>
  <c r="X40" i="1"/>
  <c r="W25" i="1"/>
  <c r="W40" i="1"/>
  <c r="V25" i="1"/>
  <c r="V40" i="1"/>
  <c r="U25" i="1"/>
  <c r="U40" i="1"/>
  <c r="T25" i="1"/>
  <c r="T40" i="1"/>
  <c r="S25" i="1"/>
  <c r="S40" i="1"/>
  <c r="R25" i="1"/>
  <c r="R40" i="1"/>
  <c r="Q25" i="1"/>
  <c r="Q40" i="1"/>
  <c r="P25" i="1"/>
  <c r="P40" i="1"/>
  <c r="O25" i="1"/>
  <c r="O40" i="1"/>
  <c r="N25" i="1"/>
  <c r="N40" i="1"/>
  <c r="M5" i="1"/>
  <c r="M7" i="1" s="1"/>
  <c r="M4" i="8"/>
  <c r="M39" i="8" s="1"/>
  <c r="M4" i="7"/>
  <c r="T40" i="7"/>
  <c r="W40" i="7"/>
  <c r="M39" i="7" l="1"/>
  <c r="M53" i="7"/>
  <c r="M6" i="7"/>
  <c r="M24" i="7"/>
  <c r="AK5" i="10"/>
  <c r="AK7" i="10"/>
  <c r="AK25" i="10"/>
  <c r="AK40" i="10"/>
  <c r="AK54" i="10"/>
  <c r="M54" i="1"/>
  <c r="M40" i="1"/>
  <c r="M25" i="1"/>
  <c r="M24" i="8"/>
  <c r="M6" i="8"/>
  <c r="M53" i="8"/>
  <c r="V40" i="7"/>
  <c r="U40" i="7"/>
  <c r="W30" i="7"/>
  <c r="V30" i="7"/>
  <c r="U30" i="7"/>
  <c r="T30" i="7"/>
  <c r="U9" i="7"/>
  <c r="W20" i="7"/>
  <c r="V20" i="7"/>
  <c r="U20" i="7"/>
  <c r="T20" i="7"/>
  <c r="T9" i="7"/>
  <c r="W9" i="7"/>
  <c r="V9" i="7"/>
  <c r="K6" i="12"/>
  <c r="L6" i="12"/>
  <c r="K7" i="12"/>
  <c r="L7" i="12"/>
  <c r="K8" i="12"/>
  <c r="L8" i="12"/>
  <c r="K9" i="12"/>
  <c r="L9" i="12"/>
  <c r="K10" i="12"/>
  <c r="L10" i="12"/>
  <c r="K11" i="12"/>
  <c r="L11" i="12"/>
  <c r="K12" i="12"/>
  <c r="L12" i="12"/>
  <c r="K13" i="12"/>
  <c r="L13" i="12"/>
  <c r="K14" i="12"/>
  <c r="L14" i="12"/>
  <c r="K15" i="12"/>
  <c r="L15" i="12"/>
  <c r="K16" i="12"/>
  <c r="L16" i="12"/>
  <c r="K17" i="12"/>
  <c r="L17" i="12"/>
  <c r="K18" i="12"/>
  <c r="L18" i="12"/>
  <c r="K19" i="12"/>
  <c r="L19" i="12"/>
  <c r="K20" i="12"/>
  <c r="L20" i="12"/>
  <c r="K21" i="12"/>
  <c r="L21" i="12"/>
  <c r="K24" i="12"/>
  <c r="L24" i="12"/>
  <c r="K25" i="12"/>
  <c r="L25" i="12"/>
  <c r="K26" i="12"/>
  <c r="L26" i="12"/>
  <c r="K27" i="12"/>
  <c r="L27" i="12"/>
  <c r="K28" i="12"/>
  <c r="L28" i="12"/>
  <c r="K29" i="12"/>
  <c r="L29" i="12"/>
  <c r="K30" i="12"/>
  <c r="L30" i="12"/>
  <c r="K31" i="12"/>
  <c r="L31" i="12"/>
  <c r="K32" i="12"/>
  <c r="L32" i="12"/>
  <c r="K33" i="12"/>
  <c r="L33" i="12"/>
  <c r="K34" i="12"/>
  <c r="L34" i="12"/>
  <c r="K35" i="12"/>
  <c r="L35" i="12"/>
  <c r="K36" i="12"/>
  <c r="L36" i="12"/>
  <c r="K39" i="12"/>
  <c r="L39" i="12"/>
  <c r="K40" i="12"/>
  <c r="L40" i="12"/>
  <c r="K41" i="12"/>
  <c r="L41" i="12"/>
  <c r="K42" i="12"/>
  <c r="L42" i="12"/>
  <c r="K43" i="12"/>
  <c r="L43" i="12"/>
  <c r="K44" i="12"/>
  <c r="L44" i="12"/>
  <c r="K45" i="12"/>
  <c r="L45" i="12"/>
  <c r="K46" i="12"/>
  <c r="L46" i="12"/>
  <c r="K47" i="12"/>
  <c r="L47" i="12"/>
  <c r="K48" i="12"/>
  <c r="L48" i="12"/>
  <c r="K49" i="12"/>
  <c r="L49" i="12"/>
  <c r="K50" i="12"/>
  <c r="L50" i="12"/>
  <c r="K53" i="12"/>
  <c r="L53" i="12"/>
  <c r="K54" i="12"/>
  <c r="L54" i="12"/>
  <c r="K55" i="12"/>
  <c r="L55" i="12"/>
  <c r="K56" i="12"/>
  <c r="L56" i="12"/>
  <c r="K57" i="12"/>
  <c r="L57" i="12"/>
  <c r="K58" i="12"/>
  <c r="L58" i="12"/>
  <c r="K59" i="12"/>
  <c r="L59" i="12"/>
  <c r="K60" i="12"/>
  <c r="L60" i="12"/>
  <c r="K61" i="12"/>
  <c r="L61" i="12"/>
  <c r="K62" i="12"/>
  <c r="L62" i="12"/>
  <c r="AI8" i="10"/>
  <c r="AJ8" i="10"/>
  <c r="AI9" i="10"/>
  <c r="AJ9" i="10"/>
  <c r="AI10" i="10"/>
  <c r="AJ10" i="10"/>
  <c r="AI11" i="10"/>
  <c r="AJ11" i="10"/>
  <c r="AI12" i="10"/>
  <c r="AJ12" i="10"/>
  <c r="AI13" i="10"/>
  <c r="AJ13" i="10"/>
  <c r="AI14" i="10"/>
  <c r="AJ14" i="10"/>
  <c r="AI15" i="10"/>
  <c r="AJ15" i="10"/>
  <c r="AI16" i="10"/>
  <c r="AJ16" i="10"/>
  <c r="AI17" i="10"/>
  <c r="AJ17" i="10"/>
  <c r="AI18" i="10"/>
  <c r="AJ18" i="10"/>
  <c r="AI19" i="10"/>
  <c r="AJ19" i="10"/>
  <c r="AI20" i="10"/>
  <c r="AJ20" i="10"/>
  <c r="AI21" i="10"/>
  <c r="AJ21" i="10"/>
  <c r="AI22" i="10"/>
  <c r="AJ22" i="10"/>
  <c r="AI23" i="10"/>
  <c r="AJ23" i="10"/>
  <c r="AI26" i="10"/>
  <c r="AJ26" i="10"/>
  <c r="AI27" i="10"/>
  <c r="AJ27" i="10"/>
  <c r="AI28" i="10"/>
  <c r="AJ28" i="10"/>
  <c r="AI29" i="10"/>
  <c r="AJ29" i="10"/>
  <c r="AI30" i="10"/>
  <c r="AJ30" i="10"/>
  <c r="AI31" i="10"/>
  <c r="AJ31" i="10"/>
  <c r="AI32" i="10"/>
  <c r="AJ32" i="10"/>
  <c r="AI33" i="10"/>
  <c r="AJ33" i="10"/>
  <c r="AI34" i="10"/>
  <c r="AJ34" i="10"/>
  <c r="AI35" i="10"/>
  <c r="AJ35" i="10"/>
  <c r="AI36" i="10"/>
  <c r="AJ36" i="10"/>
  <c r="AI37" i="10"/>
  <c r="AJ37" i="10"/>
  <c r="AI38" i="10"/>
  <c r="AJ38" i="10"/>
  <c r="AI41" i="10"/>
  <c r="AJ41" i="10"/>
  <c r="AI42" i="10"/>
  <c r="AJ42" i="10"/>
  <c r="AI43" i="10"/>
  <c r="AJ43" i="10"/>
  <c r="AI44" i="10"/>
  <c r="AJ44" i="10"/>
  <c r="AI45" i="10"/>
  <c r="AJ45" i="10"/>
  <c r="AI46" i="10"/>
  <c r="AJ46" i="10"/>
  <c r="AI47" i="10"/>
  <c r="AJ47" i="10"/>
  <c r="AI48" i="10"/>
  <c r="AJ48" i="10"/>
  <c r="AI49" i="10"/>
  <c r="AJ49" i="10"/>
  <c r="AI50" i="10"/>
  <c r="AJ50" i="10"/>
  <c r="AI51" i="10"/>
  <c r="AJ51" i="10"/>
  <c r="AI52" i="10"/>
  <c r="AJ52" i="10"/>
  <c r="AI55" i="10"/>
  <c r="AJ55" i="10"/>
  <c r="AI56" i="10"/>
  <c r="AJ56" i="10"/>
  <c r="AI57" i="10"/>
  <c r="AJ57" i="10"/>
  <c r="AI58" i="10"/>
  <c r="AJ58" i="10"/>
  <c r="AI59" i="10"/>
  <c r="AJ59" i="10"/>
  <c r="AI60" i="10"/>
  <c r="AJ60" i="10"/>
  <c r="AI61" i="10"/>
  <c r="AJ61" i="10"/>
  <c r="AI62" i="10"/>
  <c r="AJ62" i="10"/>
  <c r="AI63" i="10"/>
  <c r="AJ63" i="10"/>
  <c r="AI64" i="10"/>
  <c r="AJ64" i="10"/>
  <c r="W24" i="10"/>
  <c r="X24" i="10"/>
  <c r="W39" i="10"/>
  <c r="X39" i="10"/>
  <c r="W53" i="10"/>
  <c r="X53" i="10"/>
  <c r="W6" i="10"/>
  <c r="X6" i="10"/>
  <c r="K53" i="10"/>
  <c r="L53" i="10"/>
  <c r="K39" i="10"/>
  <c r="L39" i="10"/>
  <c r="K24" i="10"/>
  <c r="L24" i="10"/>
  <c r="K6" i="10"/>
  <c r="L6" i="10"/>
  <c r="AI8" i="11"/>
  <c r="AJ8" i="11"/>
  <c r="AI9" i="11"/>
  <c r="AJ9" i="11"/>
  <c r="AI10" i="11"/>
  <c r="AJ10" i="11"/>
  <c r="AI11" i="11"/>
  <c r="AJ11" i="11"/>
  <c r="AI12" i="11"/>
  <c r="AJ12" i="11"/>
  <c r="AI13" i="11"/>
  <c r="AJ13" i="11"/>
  <c r="AI14" i="11"/>
  <c r="AJ14" i="11"/>
  <c r="AI15" i="11"/>
  <c r="AJ15" i="11"/>
  <c r="AI16" i="11"/>
  <c r="AJ16" i="11"/>
  <c r="AI17" i="11"/>
  <c r="AJ17" i="11"/>
  <c r="AI18" i="11"/>
  <c r="AJ18" i="11"/>
  <c r="AI19" i="11"/>
  <c r="AJ19" i="11"/>
  <c r="AI20" i="11"/>
  <c r="AJ20" i="11"/>
  <c r="AI21" i="11"/>
  <c r="AJ21" i="11"/>
  <c r="AI22" i="11"/>
  <c r="AJ22" i="11"/>
  <c r="AI23" i="11"/>
  <c r="AJ23" i="11"/>
  <c r="AI26" i="11"/>
  <c r="AJ26" i="11"/>
  <c r="AI27" i="11"/>
  <c r="AJ27" i="11"/>
  <c r="AI28" i="11"/>
  <c r="AJ28" i="11"/>
  <c r="AI29" i="11"/>
  <c r="AJ29" i="11"/>
  <c r="AI30" i="11"/>
  <c r="AJ30" i="11"/>
  <c r="AI31" i="11"/>
  <c r="AJ31" i="11"/>
  <c r="AI32" i="11"/>
  <c r="AJ32" i="11"/>
  <c r="AI33" i="11"/>
  <c r="AJ33" i="11"/>
  <c r="AI34" i="11"/>
  <c r="AJ34" i="11"/>
  <c r="AI35" i="11"/>
  <c r="AJ35" i="11"/>
  <c r="AI36" i="11"/>
  <c r="AJ36" i="11"/>
  <c r="AI37" i="11"/>
  <c r="AJ37" i="11"/>
  <c r="AI38" i="11"/>
  <c r="AJ38" i="11"/>
  <c r="AI41" i="11"/>
  <c r="AJ41" i="11"/>
  <c r="AI42" i="11"/>
  <c r="AJ42" i="11"/>
  <c r="AI43" i="11"/>
  <c r="AJ43" i="11"/>
  <c r="AI44" i="11"/>
  <c r="AJ44" i="11"/>
  <c r="AI45" i="11"/>
  <c r="AJ45" i="11"/>
  <c r="AI46" i="11"/>
  <c r="AJ46" i="11"/>
  <c r="AI47" i="11"/>
  <c r="AJ47" i="11"/>
  <c r="AI48" i="11"/>
  <c r="AJ48" i="11"/>
  <c r="AI49" i="11"/>
  <c r="AJ49" i="11"/>
  <c r="AI50" i="11"/>
  <c r="AJ50" i="11"/>
  <c r="AI51" i="11"/>
  <c r="AJ51" i="11"/>
  <c r="AI52" i="11"/>
  <c r="AJ52" i="11"/>
  <c r="AI55" i="11"/>
  <c r="AJ55" i="11"/>
  <c r="AI56" i="11"/>
  <c r="AJ56" i="11"/>
  <c r="AI57" i="11"/>
  <c r="AJ57" i="11"/>
  <c r="AI58" i="11"/>
  <c r="AJ58" i="11"/>
  <c r="AI59" i="11"/>
  <c r="AJ59" i="11"/>
  <c r="AI60" i="11"/>
  <c r="AJ60" i="11"/>
  <c r="AI61" i="11"/>
  <c r="AJ61" i="11"/>
  <c r="AI62" i="11"/>
  <c r="AJ62" i="11"/>
  <c r="AI63" i="11"/>
  <c r="AJ63" i="11"/>
  <c r="AI64" i="11"/>
  <c r="AJ64" i="11"/>
  <c r="W53" i="11"/>
  <c r="X53" i="11"/>
  <c r="W39" i="11"/>
  <c r="X39" i="11"/>
  <c r="W24" i="11"/>
  <c r="X24" i="11"/>
  <c r="K24" i="11"/>
  <c r="L24" i="11"/>
  <c r="K39" i="11"/>
  <c r="L39" i="11"/>
  <c r="K53" i="11"/>
  <c r="L53" i="11"/>
  <c r="K52" i="9"/>
  <c r="L52" i="9"/>
  <c r="K38" i="9"/>
  <c r="L38" i="9"/>
  <c r="K23" i="9"/>
  <c r="L23" i="9"/>
  <c r="K5" i="9"/>
  <c r="L5" i="9"/>
  <c r="K53" i="1"/>
  <c r="L53" i="1"/>
  <c r="K39" i="1"/>
  <c r="L39" i="1"/>
  <c r="K24" i="1"/>
  <c r="L24" i="1"/>
  <c r="K6" i="1"/>
  <c r="L6" i="1"/>
  <c r="K23" i="8"/>
  <c r="L23" i="8"/>
  <c r="K38" i="8"/>
  <c r="L38" i="8"/>
  <c r="K52" i="8"/>
  <c r="L52" i="8"/>
  <c r="K5" i="8"/>
  <c r="L5" i="8"/>
  <c r="K38" i="7"/>
  <c r="K37" i="12" s="1"/>
  <c r="L38" i="7"/>
  <c r="K52" i="7"/>
  <c r="K51" i="12" s="1"/>
  <c r="L52" i="7"/>
  <c r="K23" i="7"/>
  <c r="K22" i="12" s="1"/>
  <c r="L23" i="7"/>
  <c r="K5" i="7"/>
  <c r="K4" i="12" s="1"/>
  <c r="L5" i="7"/>
  <c r="W6" i="11"/>
  <c r="X6" i="11"/>
  <c r="L6" i="11"/>
  <c r="L5" i="11" s="1"/>
  <c r="K6" i="11"/>
  <c r="K5" i="11" s="1"/>
  <c r="L51" i="12" l="1"/>
  <c r="L37" i="12"/>
  <c r="AJ6" i="11"/>
  <c r="AI6" i="11"/>
  <c r="K25" i="11"/>
  <c r="AJ53" i="11"/>
  <c r="AI53" i="11"/>
  <c r="AJ39" i="11"/>
  <c r="AI39" i="11"/>
  <c r="AJ24" i="11"/>
  <c r="AI24" i="11"/>
  <c r="L2" i="11"/>
  <c r="L2" i="10"/>
  <c r="AJ53" i="10"/>
  <c r="AI53" i="10"/>
  <c r="AJ39" i="10"/>
  <c r="AI39" i="10"/>
  <c r="AJ24" i="10"/>
  <c r="AI24" i="10"/>
  <c r="AI6" i="10"/>
  <c r="AJ6" i="10"/>
  <c r="L4" i="12"/>
  <c r="L5" i="1"/>
  <c r="L7" i="1" s="1"/>
  <c r="L22" i="12"/>
  <c r="AI5" i="10"/>
  <c r="AI7" i="10" s="1"/>
  <c r="AI54" i="10"/>
  <c r="AJ5" i="10"/>
  <c r="AI25" i="10"/>
  <c r="X5" i="10"/>
  <c r="W5" i="10"/>
  <c r="K5" i="10"/>
  <c r="K25" i="10" s="1"/>
  <c r="L5" i="10"/>
  <c r="K2" i="10"/>
  <c r="X5" i="11"/>
  <c r="W5" i="11"/>
  <c r="L25" i="11"/>
  <c r="L40" i="11"/>
  <c r="K40" i="11"/>
  <c r="L54" i="11"/>
  <c r="K54" i="11"/>
  <c r="K2" i="11"/>
  <c r="K4" i="9"/>
  <c r="K24" i="9" s="1"/>
  <c r="L4" i="9"/>
  <c r="L54" i="1"/>
  <c r="K5" i="1"/>
  <c r="K25" i="1" s="1"/>
  <c r="L4" i="8"/>
  <c r="L6" i="8" s="1"/>
  <c r="K4" i="8"/>
  <c r="K53" i="8" s="1"/>
  <c r="L4" i="7"/>
  <c r="K4" i="7"/>
  <c r="K24" i="7" s="1"/>
  <c r="L7" i="11"/>
  <c r="K7" i="11"/>
  <c r="I6" i="12"/>
  <c r="J6" i="12"/>
  <c r="I7" i="12"/>
  <c r="J7" i="12"/>
  <c r="I8" i="12"/>
  <c r="J8" i="12"/>
  <c r="I9" i="12"/>
  <c r="J9" i="12"/>
  <c r="I10" i="12"/>
  <c r="J10" i="12"/>
  <c r="I11" i="12"/>
  <c r="J11" i="12"/>
  <c r="I12" i="12"/>
  <c r="J12" i="12"/>
  <c r="I13" i="12"/>
  <c r="J13" i="12"/>
  <c r="I14" i="12"/>
  <c r="J14" i="12"/>
  <c r="I15" i="12"/>
  <c r="J15" i="12"/>
  <c r="I16" i="12"/>
  <c r="J16" i="12"/>
  <c r="I17" i="12"/>
  <c r="J17" i="12"/>
  <c r="I18" i="12"/>
  <c r="J18" i="12"/>
  <c r="I19" i="12"/>
  <c r="J19" i="12"/>
  <c r="I20" i="12"/>
  <c r="J20" i="12"/>
  <c r="I21" i="12"/>
  <c r="J21" i="12"/>
  <c r="I24" i="12"/>
  <c r="J24" i="12"/>
  <c r="I25" i="12"/>
  <c r="J25" i="12"/>
  <c r="I26" i="12"/>
  <c r="J26" i="12"/>
  <c r="I27" i="12"/>
  <c r="J27" i="12"/>
  <c r="I28" i="12"/>
  <c r="J28" i="12"/>
  <c r="I29" i="12"/>
  <c r="J29" i="12"/>
  <c r="I30" i="12"/>
  <c r="J30" i="12"/>
  <c r="I31" i="12"/>
  <c r="J31" i="12"/>
  <c r="I32" i="12"/>
  <c r="J32" i="12"/>
  <c r="I33" i="12"/>
  <c r="J33" i="12"/>
  <c r="I34" i="12"/>
  <c r="J34" i="12"/>
  <c r="I35" i="12"/>
  <c r="J35" i="12"/>
  <c r="I36" i="12"/>
  <c r="J36" i="12"/>
  <c r="I39" i="12"/>
  <c r="J39" i="12"/>
  <c r="I40" i="12"/>
  <c r="J40" i="12"/>
  <c r="I41" i="12"/>
  <c r="J41" i="12"/>
  <c r="I42" i="12"/>
  <c r="J42" i="12"/>
  <c r="I43" i="12"/>
  <c r="J43" i="12"/>
  <c r="I44" i="12"/>
  <c r="J44" i="12"/>
  <c r="I45" i="12"/>
  <c r="J45" i="12"/>
  <c r="I46" i="12"/>
  <c r="J46" i="12"/>
  <c r="I47" i="12"/>
  <c r="J47" i="12"/>
  <c r="I48" i="12"/>
  <c r="J48" i="12"/>
  <c r="I49" i="12"/>
  <c r="J49" i="12"/>
  <c r="I50" i="12"/>
  <c r="J50" i="12"/>
  <c r="I53" i="12"/>
  <c r="J53" i="12"/>
  <c r="I54" i="12"/>
  <c r="J54" i="12"/>
  <c r="I55" i="12"/>
  <c r="J55" i="12"/>
  <c r="I56" i="12"/>
  <c r="J56" i="12"/>
  <c r="I57" i="12"/>
  <c r="J57" i="12"/>
  <c r="I58" i="12"/>
  <c r="J58" i="12"/>
  <c r="I59" i="12"/>
  <c r="J59" i="12"/>
  <c r="I60" i="12"/>
  <c r="J60" i="12"/>
  <c r="I61" i="12"/>
  <c r="J61" i="12"/>
  <c r="I62" i="12"/>
  <c r="J62" i="12"/>
  <c r="AG8" i="10"/>
  <c r="AH8" i="10"/>
  <c r="AG9" i="10"/>
  <c r="AH9" i="10"/>
  <c r="AG10" i="10"/>
  <c r="AH10" i="10"/>
  <c r="AG11" i="10"/>
  <c r="AH11" i="10"/>
  <c r="AG12" i="10"/>
  <c r="AH12" i="10"/>
  <c r="AG13" i="10"/>
  <c r="AH13" i="10"/>
  <c r="AG14" i="10"/>
  <c r="AH14" i="10"/>
  <c r="AG15" i="10"/>
  <c r="AH15" i="10"/>
  <c r="AG16" i="10"/>
  <c r="AH16" i="10"/>
  <c r="AG17" i="10"/>
  <c r="AH17" i="10"/>
  <c r="AG18" i="10"/>
  <c r="AH18" i="10"/>
  <c r="AG19" i="10"/>
  <c r="AH19" i="10"/>
  <c r="AG20" i="10"/>
  <c r="AH20" i="10"/>
  <c r="AG21" i="10"/>
  <c r="AH21" i="10"/>
  <c r="AG22" i="10"/>
  <c r="AH22" i="10"/>
  <c r="AG23" i="10"/>
  <c r="AH23" i="10"/>
  <c r="AG26" i="10"/>
  <c r="AH26" i="10"/>
  <c r="AG27" i="10"/>
  <c r="AH27" i="10"/>
  <c r="AG28" i="10"/>
  <c r="AH28" i="10"/>
  <c r="AG29" i="10"/>
  <c r="AH29" i="10"/>
  <c r="AG30" i="10"/>
  <c r="AH30" i="10"/>
  <c r="AG31" i="10"/>
  <c r="AH31" i="10"/>
  <c r="AG32" i="10"/>
  <c r="AH32" i="10"/>
  <c r="AG33" i="10"/>
  <c r="AH33" i="10"/>
  <c r="AG34" i="10"/>
  <c r="AH34" i="10"/>
  <c r="AG35" i="10"/>
  <c r="AH35" i="10"/>
  <c r="AG36" i="10"/>
  <c r="AH36" i="10"/>
  <c r="AG37" i="10"/>
  <c r="AH37" i="10"/>
  <c r="AG38" i="10"/>
  <c r="AH38" i="10"/>
  <c r="AG41" i="10"/>
  <c r="AH41" i="10"/>
  <c r="AG42" i="10"/>
  <c r="AH42" i="10"/>
  <c r="AG43" i="10"/>
  <c r="AH43" i="10"/>
  <c r="AG44" i="10"/>
  <c r="AH44" i="10"/>
  <c r="AG45" i="10"/>
  <c r="AH45" i="10"/>
  <c r="AG46" i="10"/>
  <c r="AH46" i="10"/>
  <c r="AG47" i="10"/>
  <c r="AH47" i="10"/>
  <c r="AG48" i="10"/>
  <c r="AH48" i="10"/>
  <c r="AG49" i="10"/>
  <c r="AH49" i="10"/>
  <c r="AG50" i="10"/>
  <c r="AH50" i="10"/>
  <c r="AG51" i="10"/>
  <c r="AH51" i="10"/>
  <c r="AG52" i="10"/>
  <c r="AH52" i="10"/>
  <c r="AG55" i="10"/>
  <c r="AH55" i="10"/>
  <c r="AG56" i="10"/>
  <c r="AH56" i="10"/>
  <c r="AG57" i="10"/>
  <c r="AH57" i="10"/>
  <c r="AG58" i="10"/>
  <c r="AH58" i="10"/>
  <c r="AG59" i="10"/>
  <c r="AH59" i="10"/>
  <c r="AG60" i="10"/>
  <c r="AH60" i="10"/>
  <c r="AG61" i="10"/>
  <c r="AH61" i="10"/>
  <c r="AG62" i="10"/>
  <c r="AH62" i="10"/>
  <c r="AG63" i="10"/>
  <c r="AH63" i="10"/>
  <c r="AG64" i="10"/>
  <c r="AH64" i="10"/>
  <c r="L6" i="7" l="1"/>
  <c r="W40" i="11"/>
  <c r="AI5" i="11"/>
  <c r="X7" i="11"/>
  <c r="AJ5" i="11"/>
  <c r="L53" i="9"/>
  <c r="L7" i="10"/>
  <c r="X40" i="10"/>
  <c r="AJ40" i="10"/>
  <c r="AJ25" i="10"/>
  <c r="K3" i="12"/>
  <c r="L25" i="1"/>
  <c r="L3" i="12"/>
  <c r="L40" i="1"/>
  <c r="AI40" i="10"/>
  <c r="AJ54" i="10"/>
  <c r="AJ7" i="10"/>
  <c r="X25" i="10"/>
  <c r="W40" i="10"/>
  <c r="W25" i="10"/>
  <c r="X7" i="10"/>
  <c r="X54" i="10"/>
  <c r="W7" i="10"/>
  <c r="W54" i="10"/>
  <c r="AG6" i="10"/>
  <c r="K7" i="10"/>
  <c r="K40" i="10"/>
  <c r="K54" i="10"/>
  <c r="AH6" i="10"/>
  <c r="L54" i="10"/>
  <c r="L40" i="10"/>
  <c r="L25" i="10"/>
  <c r="W25" i="11"/>
  <c r="W54" i="11"/>
  <c r="X54" i="11"/>
  <c r="W7" i="11"/>
  <c r="X25" i="11"/>
  <c r="X40" i="11"/>
  <c r="K53" i="9"/>
  <c r="K6" i="9"/>
  <c r="L6" i="9"/>
  <c r="L39" i="9"/>
  <c r="L24" i="9"/>
  <c r="K39" i="9"/>
  <c r="K54" i="1"/>
  <c r="K40" i="1"/>
  <c r="K7" i="1"/>
  <c r="K24" i="8"/>
  <c r="L24" i="8"/>
  <c r="K39" i="8"/>
  <c r="L39" i="8"/>
  <c r="K6" i="8"/>
  <c r="L53" i="8"/>
  <c r="K39" i="7"/>
  <c r="L39" i="7"/>
  <c r="K53" i="7"/>
  <c r="L53" i="7"/>
  <c r="K6" i="7"/>
  <c r="L24" i="7"/>
  <c r="AH39" i="10"/>
  <c r="AG53" i="10"/>
  <c r="AH53" i="10"/>
  <c r="AH24" i="10"/>
  <c r="AG39" i="10"/>
  <c r="AG24" i="10"/>
  <c r="U53" i="10"/>
  <c r="V53" i="10"/>
  <c r="U39" i="10"/>
  <c r="V39" i="10"/>
  <c r="U24" i="10"/>
  <c r="V24" i="10"/>
  <c r="U6" i="10"/>
  <c r="V6" i="10"/>
  <c r="I53" i="10"/>
  <c r="J53" i="10"/>
  <c r="I39" i="10"/>
  <c r="J39" i="10"/>
  <c r="I24" i="10"/>
  <c r="J24" i="10"/>
  <c r="I6" i="10"/>
  <c r="J6" i="10"/>
  <c r="U24" i="11"/>
  <c r="V24" i="11"/>
  <c r="U39" i="11"/>
  <c r="V39" i="11"/>
  <c r="U53" i="11"/>
  <c r="V53" i="11"/>
  <c r="I53" i="11"/>
  <c r="J53" i="11"/>
  <c r="I39" i="11"/>
  <c r="J39" i="11"/>
  <c r="I24" i="11"/>
  <c r="J24" i="11"/>
  <c r="AH31" i="11"/>
  <c r="AH32" i="11"/>
  <c r="AH33" i="11"/>
  <c r="AH34" i="11"/>
  <c r="AG32" i="11"/>
  <c r="AG33" i="11"/>
  <c r="AG8" i="11"/>
  <c r="AH8" i="11"/>
  <c r="AG9" i="11"/>
  <c r="AH9" i="11"/>
  <c r="AG10" i="11"/>
  <c r="AH10" i="11"/>
  <c r="AG11" i="11"/>
  <c r="AH11" i="11"/>
  <c r="AG12" i="11"/>
  <c r="AH12" i="11"/>
  <c r="AG13" i="11"/>
  <c r="AH13" i="11"/>
  <c r="AG14" i="11"/>
  <c r="AH14" i="11"/>
  <c r="AG15" i="11"/>
  <c r="AH15" i="11"/>
  <c r="AG16" i="11"/>
  <c r="AH16" i="11"/>
  <c r="AG17" i="11"/>
  <c r="AH17" i="11"/>
  <c r="AG18" i="11"/>
  <c r="AH18" i="11"/>
  <c r="AG19" i="11"/>
  <c r="AH19" i="11"/>
  <c r="AG20" i="11"/>
  <c r="AH20" i="11"/>
  <c r="AG21" i="11"/>
  <c r="AH21" i="11"/>
  <c r="AG22" i="11"/>
  <c r="AH22" i="11"/>
  <c r="AG23" i="11"/>
  <c r="AH23" i="11"/>
  <c r="AG26" i="11"/>
  <c r="AH26" i="11"/>
  <c r="AG27" i="11"/>
  <c r="AH27" i="11"/>
  <c r="AG28" i="11"/>
  <c r="AH28" i="11"/>
  <c r="AG29" i="11"/>
  <c r="AH29" i="11"/>
  <c r="AG30" i="11"/>
  <c r="AH30" i="11"/>
  <c r="AG31" i="11"/>
  <c r="AG34" i="11"/>
  <c r="AG35" i="11"/>
  <c r="AH35" i="11"/>
  <c r="AG36" i="11"/>
  <c r="AH36" i="11"/>
  <c r="AG37" i="11"/>
  <c r="AH37" i="11"/>
  <c r="AG38" i="11"/>
  <c r="AH38" i="11"/>
  <c r="AG41" i="11"/>
  <c r="AH41" i="11"/>
  <c r="AG42" i="11"/>
  <c r="AH42" i="11"/>
  <c r="AG43" i="11"/>
  <c r="AH43" i="11"/>
  <c r="AG44" i="11"/>
  <c r="AH44" i="11"/>
  <c r="AG45" i="11"/>
  <c r="AH45" i="11"/>
  <c r="AG46" i="11"/>
  <c r="AH46" i="11"/>
  <c r="AG47" i="11"/>
  <c r="AH47" i="11"/>
  <c r="AG48" i="11"/>
  <c r="AH48" i="11"/>
  <c r="AG49" i="11"/>
  <c r="AH49" i="11"/>
  <c r="AG50" i="11"/>
  <c r="AH50" i="11"/>
  <c r="AG51" i="11"/>
  <c r="AH51" i="11"/>
  <c r="AG52" i="11"/>
  <c r="AH52" i="11"/>
  <c r="AG55" i="11"/>
  <c r="AH55" i="11"/>
  <c r="AG56" i="11"/>
  <c r="AH56" i="11"/>
  <c r="AG57" i="11"/>
  <c r="AH57" i="11"/>
  <c r="AG58" i="11"/>
  <c r="AH58" i="11"/>
  <c r="AG59" i="11"/>
  <c r="AH59" i="11"/>
  <c r="AG60" i="11"/>
  <c r="AH60" i="11"/>
  <c r="AG61" i="11"/>
  <c r="AH61" i="11"/>
  <c r="AG62" i="11"/>
  <c r="AH62" i="11"/>
  <c r="AG63" i="11"/>
  <c r="AH63" i="11"/>
  <c r="AG64" i="11"/>
  <c r="AH64" i="11"/>
  <c r="U6" i="11"/>
  <c r="V6" i="11"/>
  <c r="I6" i="11"/>
  <c r="J6" i="11"/>
  <c r="I52" i="9"/>
  <c r="J52" i="9"/>
  <c r="I38" i="9"/>
  <c r="J38" i="9"/>
  <c r="I23" i="9"/>
  <c r="J23" i="9"/>
  <c r="I5" i="9"/>
  <c r="I4" i="9" s="1"/>
  <c r="I6" i="9" s="1"/>
  <c r="J5" i="9"/>
  <c r="I24" i="1"/>
  <c r="J24" i="1"/>
  <c r="I6" i="1"/>
  <c r="J6" i="1"/>
  <c r="I39" i="1"/>
  <c r="J39" i="1"/>
  <c r="I53" i="1"/>
  <c r="J53" i="1"/>
  <c r="J52" i="8"/>
  <c r="J38" i="8"/>
  <c r="J23" i="8"/>
  <c r="J5" i="8"/>
  <c r="J52" i="7"/>
  <c r="J38" i="7"/>
  <c r="J23" i="7"/>
  <c r="J5" i="7"/>
  <c r="AG6" i="11" l="1"/>
  <c r="AG5" i="10"/>
  <c r="AG40" i="10" s="1"/>
  <c r="I5" i="1"/>
  <c r="I25" i="1" s="1"/>
  <c r="J4" i="12"/>
  <c r="J51" i="12"/>
  <c r="J2" i="10"/>
  <c r="AH5" i="10"/>
  <c r="J37" i="12"/>
  <c r="J2" i="11"/>
  <c r="I5" i="10"/>
  <c r="I7" i="10" s="1"/>
  <c r="I2" i="10"/>
  <c r="J5" i="1"/>
  <c r="J25" i="1" s="1"/>
  <c r="J22" i="12"/>
  <c r="I2" i="11"/>
  <c r="AG54" i="10"/>
  <c r="V5" i="10"/>
  <c r="U5" i="10"/>
  <c r="U25" i="10" s="1"/>
  <c r="J5" i="10"/>
  <c r="AH53" i="11"/>
  <c r="AH39" i="11"/>
  <c r="AG39" i="11"/>
  <c r="J5" i="11"/>
  <c r="AG53" i="11"/>
  <c r="AH24" i="11"/>
  <c r="AG24" i="11"/>
  <c r="I5" i="11"/>
  <c r="I7" i="11" s="1"/>
  <c r="J54" i="11"/>
  <c r="AH6" i="11"/>
  <c r="U5" i="11"/>
  <c r="U40" i="11" s="1"/>
  <c r="V5" i="11"/>
  <c r="J4" i="9"/>
  <c r="J24" i="9" s="1"/>
  <c r="I53" i="9"/>
  <c r="I39" i="9"/>
  <c r="I24" i="9"/>
  <c r="J54" i="1"/>
  <c r="J4" i="8"/>
  <c r="J4" i="7"/>
  <c r="I52" i="7"/>
  <c r="I51" i="12" s="1"/>
  <c r="I38" i="7"/>
  <c r="I37" i="12" s="1"/>
  <c r="I23" i="7"/>
  <c r="I22" i="12" s="1"/>
  <c r="I5" i="7"/>
  <c r="I4" i="12" s="1"/>
  <c r="I52" i="8"/>
  <c r="I38" i="8"/>
  <c r="I23" i="8"/>
  <c r="I5" i="8"/>
  <c r="J40" i="1" l="1"/>
  <c r="J7" i="1"/>
  <c r="AG7" i="10"/>
  <c r="AG25" i="10"/>
  <c r="I54" i="10"/>
  <c r="I40" i="10"/>
  <c r="I25" i="10"/>
  <c r="I7" i="1"/>
  <c r="I40" i="1"/>
  <c r="I54" i="1"/>
  <c r="AH7" i="10"/>
  <c r="AH40" i="10"/>
  <c r="V7" i="10"/>
  <c r="J24" i="7"/>
  <c r="AH54" i="10"/>
  <c r="J40" i="10"/>
  <c r="J3" i="12"/>
  <c r="V7" i="11"/>
  <c r="J7" i="11"/>
  <c r="U7" i="10"/>
  <c r="U40" i="10"/>
  <c r="AH25" i="10"/>
  <c r="V40" i="10"/>
  <c r="V25" i="10"/>
  <c r="V54" i="10"/>
  <c r="U54" i="10"/>
  <c r="J7" i="10"/>
  <c r="J25" i="10"/>
  <c r="J54" i="10"/>
  <c r="U54" i="11"/>
  <c r="J25" i="11"/>
  <c r="J40" i="11"/>
  <c r="AG5" i="11"/>
  <c r="I40" i="11"/>
  <c r="I25" i="11"/>
  <c r="I54" i="11"/>
  <c r="AH5" i="11"/>
  <c r="U7" i="11"/>
  <c r="U25" i="11"/>
  <c r="V25" i="11"/>
  <c r="V54" i="11"/>
  <c r="V40" i="11"/>
  <c r="J39" i="9"/>
  <c r="J6" i="9"/>
  <c r="J53" i="9"/>
  <c r="J6" i="8"/>
  <c r="J53" i="8"/>
  <c r="J24" i="8"/>
  <c r="J39" i="8"/>
  <c r="J6" i="7"/>
  <c r="J53" i="7"/>
  <c r="J39" i="7"/>
  <c r="I4" i="7"/>
  <c r="I24" i="7" s="1"/>
  <c r="I4" i="8"/>
  <c r="I3" i="12" l="1"/>
  <c r="I39" i="7"/>
  <c r="I53" i="7"/>
  <c r="I6" i="7"/>
  <c r="I6" i="8"/>
  <c r="I53" i="8"/>
  <c r="I39" i="8"/>
  <c r="I24" i="8"/>
  <c r="G6" i="12" l="1"/>
  <c r="H6" i="12"/>
  <c r="G7" i="12"/>
  <c r="H7" i="12"/>
  <c r="G8" i="12"/>
  <c r="H8" i="12"/>
  <c r="G9" i="12"/>
  <c r="H9" i="12"/>
  <c r="G10" i="12"/>
  <c r="H10" i="12"/>
  <c r="G11" i="12"/>
  <c r="H11" i="12"/>
  <c r="G12" i="12"/>
  <c r="H12" i="12"/>
  <c r="G13" i="12"/>
  <c r="H13" i="12"/>
  <c r="G14" i="12"/>
  <c r="H14" i="12"/>
  <c r="G15" i="12"/>
  <c r="H15" i="12"/>
  <c r="G16" i="12"/>
  <c r="H16" i="12"/>
  <c r="G17" i="12"/>
  <c r="H17" i="12"/>
  <c r="G18" i="12"/>
  <c r="H18" i="12"/>
  <c r="G19" i="12"/>
  <c r="H19" i="12"/>
  <c r="G20" i="12"/>
  <c r="H20" i="12"/>
  <c r="G21" i="12"/>
  <c r="H21"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9" i="12"/>
  <c r="H39" i="12"/>
  <c r="G40" i="12"/>
  <c r="H40" i="12"/>
  <c r="G41" i="12"/>
  <c r="H41" i="12"/>
  <c r="G42" i="12"/>
  <c r="H42" i="12"/>
  <c r="G43" i="12"/>
  <c r="H43" i="12"/>
  <c r="G44" i="12"/>
  <c r="H44" i="12"/>
  <c r="G45" i="12"/>
  <c r="H45" i="12"/>
  <c r="G46" i="12"/>
  <c r="H46" i="12"/>
  <c r="G47" i="12"/>
  <c r="H47" i="12"/>
  <c r="G48" i="12"/>
  <c r="H48" i="12"/>
  <c r="G49" i="12"/>
  <c r="H49" i="12"/>
  <c r="G50" i="12"/>
  <c r="H50" i="12"/>
  <c r="G53" i="12"/>
  <c r="H53" i="12"/>
  <c r="G54" i="12"/>
  <c r="H54" i="12"/>
  <c r="G55" i="12"/>
  <c r="H55" i="12"/>
  <c r="G56" i="12"/>
  <c r="H56" i="12"/>
  <c r="G57" i="12"/>
  <c r="H57" i="12"/>
  <c r="G58" i="12"/>
  <c r="H58" i="12"/>
  <c r="G59" i="12"/>
  <c r="H59" i="12"/>
  <c r="G60" i="12"/>
  <c r="H60" i="12"/>
  <c r="G61" i="12"/>
  <c r="H61" i="12"/>
  <c r="G62" i="12"/>
  <c r="H62" i="12"/>
  <c r="AE8" i="10"/>
  <c r="AF8" i="10"/>
  <c r="AE9" i="10"/>
  <c r="AF9" i="10"/>
  <c r="AE10" i="10"/>
  <c r="AF10" i="10"/>
  <c r="AE11" i="10"/>
  <c r="AF11" i="10"/>
  <c r="AE12" i="10"/>
  <c r="AF12" i="10"/>
  <c r="AE13" i="10"/>
  <c r="AF13" i="10"/>
  <c r="AE14" i="10"/>
  <c r="AF14" i="10"/>
  <c r="AE15" i="10"/>
  <c r="AF15" i="10"/>
  <c r="AE16" i="10"/>
  <c r="AF16" i="10"/>
  <c r="AE17" i="10"/>
  <c r="AF17" i="10"/>
  <c r="AE18" i="10"/>
  <c r="AF18" i="10"/>
  <c r="AE19" i="10"/>
  <c r="AF19" i="10"/>
  <c r="AE20" i="10"/>
  <c r="AF20" i="10"/>
  <c r="AE21" i="10"/>
  <c r="AF21" i="10"/>
  <c r="AE22" i="10"/>
  <c r="AF22" i="10"/>
  <c r="AE23" i="10"/>
  <c r="AF23" i="10"/>
  <c r="AE26" i="10"/>
  <c r="AF26" i="10"/>
  <c r="AE27" i="10"/>
  <c r="AF27" i="10"/>
  <c r="AE28" i="10"/>
  <c r="AF28" i="10"/>
  <c r="AE29" i="10"/>
  <c r="AF29" i="10"/>
  <c r="AE30" i="10"/>
  <c r="AF30" i="10"/>
  <c r="AE31" i="10"/>
  <c r="AF31" i="10"/>
  <c r="AE32" i="10"/>
  <c r="AF32" i="10"/>
  <c r="AE33" i="10"/>
  <c r="AF33" i="10"/>
  <c r="AE34" i="10"/>
  <c r="AF34" i="10"/>
  <c r="AE35" i="10"/>
  <c r="AF35" i="10"/>
  <c r="AE36" i="10"/>
  <c r="AF36" i="10"/>
  <c r="AE37" i="10"/>
  <c r="AF37" i="10"/>
  <c r="AE38" i="10"/>
  <c r="AF38" i="10"/>
  <c r="AE41" i="10"/>
  <c r="AF41" i="10"/>
  <c r="AE42" i="10"/>
  <c r="AF42" i="10"/>
  <c r="AE43" i="10"/>
  <c r="AF43" i="10"/>
  <c r="AE44" i="10"/>
  <c r="AF44" i="10"/>
  <c r="AE45" i="10"/>
  <c r="AF45" i="10"/>
  <c r="AE46" i="10"/>
  <c r="AF46" i="10"/>
  <c r="AE47" i="10"/>
  <c r="AF47" i="10"/>
  <c r="AE48" i="10"/>
  <c r="AF48" i="10"/>
  <c r="AE49" i="10"/>
  <c r="AF49" i="10"/>
  <c r="AE50" i="10"/>
  <c r="AF50" i="10"/>
  <c r="AE51" i="10"/>
  <c r="AF51" i="10"/>
  <c r="AE52" i="10"/>
  <c r="AF52" i="10"/>
  <c r="AE55" i="10"/>
  <c r="AF55" i="10"/>
  <c r="AE56" i="10"/>
  <c r="AF56" i="10"/>
  <c r="AE57" i="10"/>
  <c r="AF57" i="10"/>
  <c r="AE58" i="10"/>
  <c r="AF58" i="10"/>
  <c r="AE59" i="10"/>
  <c r="AF59" i="10"/>
  <c r="AE60" i="10"/>
  <c r="AF60" i="10"/>
  <c r="AE61" i="10"/>
  <c r="AF61" i="10"/>
  <c r="AE62" i="10"/>
  <c r="AF62" i="10"/>
  <c r="AE63" i="10"/>
  <c r="AF63" i="10"/>
  <c r="AE64" i="10"/>
  <c r="AF64" i="10"/>
  <c r="S6" i="10"/>
  <c r="T6" i="10"/>
  <c r="S24" i="10"/>
  <c r="T24" i="10"/>
  <c r="S39" i="10"/>
  <c r="T39" i="10"/>
  <c r="S53" i="10"/>
  <c r="T53" i="10"/>
  <c r="G6" i="10"/>
  <c r="H6" i="10"/>
  <c r="G24" i="10"/>
  <c r="H24" i="10"/>
  <c r="G39" i="10"/>
  <c r="H39" i="10"/>
  <c r="G53" i="10"/>
  <c r="H53" i="10"/>
  <c r="AE8" i="11"/>
  <c r="AF8" i="11"/>
  <c r="AE9" i="11"/>
  <c r="AF9" i="11"/>
  <c r="AE10" i="11"/>
  <c r="AF10" i="11"/>
  <c r="AE11" i="11"/>
  <c r="AF11" i="11"/>
  <c r="AE12" i="11"/>
  <c r="AF12" i="11"/>
  <c r="AE13" i="11"/>
  <c r="AF13" i="11"/>
  <c r="AE14" i="11"/>
  <c r="AF14" i="11"/>
  <c r="AE15" i="11"/>
  <c r="AF15" i="11"/>
  <c r="AE16" i="11"/>
  <c r="AF16" i="11"/>
  <c r="AE17" i="11"/>
  <c r="AF17" i="11"/>
  <c r="AE18" i="11"/>
  <c r="AF18" i="11"/>
  <c r="AE19" i="11"/>
  <c r="AF19" i="11"/>
  <c r="AE20" i="11"/>
  <c r="AF20" i="11"/>
  <c r="AE21" i="11"/>
  <c r="AF21" i="11"/>
  <c r="AE22" i="11"/>
  <c r="AF22" i="11"/>
  <c r="AE23" i="11"/>
  <c r="AF23" i="11"/>
  <c r="AE26" i="11"/>
  <c r="AF26" i="11"/>
  <c r="AE27" i="11"/>
  <c r="AF27" i="11"/>
  <c r="AE28" i="11"/>
  <c r="AF28" i="11"/>
  <c r="AE29" i="11"/>
  <c r="AF29" i="11"/>
  <c r="AE30" i="11"/>
  <c r="AF30" i="11"/>
  <c r="AE31" i="11"/>
  <c r="AF31" i="11"/>
  <c r="AE33" i="11"/>
  <c r="AF33" i="11"/>
  <c r="AE34" i="11"/>
  <c r="AF34" i="11"/>
  <c r="AE35" i="11"/>
  <c r="AF35" i="11"/>
  <c r="AE36" i="11"/>
  <c r="AF36" i="11"/>
  <c r="AE37" i="11"/>
  <c r="AF37" i="11"/>
  <c r="AE38" i="11"/>
  <c r="AF38" i="11"/>
  <c r="AE41" i="11"/>
  <c r="AF41" i="11"/>
  <c r="AE42" i="11"/>
  <c r="AF42" i="11"/>
  <c r="AE43" i="11"/>
  <c r="AF43" i="11"/>
  <c r="AE44" i="11"/>
  <c r="AF44" i="11"/>
  <c r="AE45" i="11"/>
  <c r="AF45" i="11"/>
  <c r="AE46" i="11"/>
  <c r="AF46" i="11"/>
  <c r="AE47" i="11"/>
  <c r="AF47" i="11"/>
  <c r="AE48" i="11"/>
  <c r="AF48" i="11"/>
  <c r="AE49" i="11"/>
  <c r="AF49" i="11"/>
  <c r="AE50" i="11"/>
  <c r="AF50" i="11"/>
  <c r="AE51" i="11"/>
  <c r="AF51" i="11"/>
  <c r="AE52" i="11"/>
  <c r="AF52" i="11"/>
  <c r="AE55" i="11"/>
  <c r="AF55" i="11"/>
  <c r="AE56" i="11"/>
  <c r="AF56" i="11"/>
  <c r="AE57" i="11"/>
  <c r="AF57" i="11"/>
  <c r="AE58" i="11"/>
  <c r="AF58" i="11"/>
  <c r="AE59" i="11"/>
  <c r="AF59" i="11"/>
  <c r="AE60" i="11"/>
  <c r="AF60" i="11"/>
  <c r="AE61" i="11"/>
  <c r="AF61" i="11"/>
  <c r="AE62" i="11"/>
  <c r="AF62" i="11"/>
  <c r="AE63" i="11"/>
  <c r="AF63" i="11"/>
  <c r="AE64" i="11"/>
  <c r="AF64" i="11"/>
  <c r="S24" i="11"/>
  <c r="T24" i="11"/>
  <c r="S39" i="11"/>
  <c r="T39" i="11"/>
  <c r="S53" i="11"/>
  <c r="T53" i="11"/>
  <c r="S6" i="11"/>
  <c r="T6" i="11"/>
  <c r="G39" i="11"/>
  <c r="H39" i="11"/>
  <c r="G53" i="11"/>
  <c r="H53" i="11"/>
  <c r="G24" i="11"/>
  <c r="H24" i="11"/>
  <c r="G6" i="11"/>
  <c r="H6" i="11"/>
  <c r="G5" i="9"/>
  <c r="H5" i="9"/>
  <c r="G23" i="9"/>
  <c r="H23" i="9"/>
  <c r="G38" i="9"/>
  <c r="H38" i="9"/>
  <c r="G52" i="9"/>
  <c r="H52" i="9"/>
  <c r="G52" i="8"/>
  <c r="H52" i="8"/>
  <c r="G38" i="8"/>
  <c r="H38" i="8"/>
  <c r="G23" i="8"/>
  <c r="H23" i="8"/>
  <c r="G5" i="8"/>
  <c r="H5" i="8"/>
  <c r="G5" i="7"/>
  <c r="H5" i="7"/>
  <c r="G23" i="7"/>
  <c r="H23" i="7"/>
  <c r="G38" i="7"/>
  <c r="H38" i="7"/>
  <c r="G52" i="7"/>
  <c r="H52" i="7"/>
  <c r="G6" i="1"/>
  <c r="H6" i="1"/>
  <c r="G24" i="1"/>
  <c r="H24" i="1"/>
  <c r="G39" i="1"/>
  <c r="H39" i="1"/>
  <c r="G53" i="1"/>
  <c r="H53" i="1"/>
  <c r="H2" i="11" l="1"/>
  <c r="H2" i="10"/>
  <c r="AE53" i="11"/>
  <c r="AE39" i="11"/>
  <c r="AE24" i="11"/>
  <c r="G2" i="10"/>
  <c r="H37" i="12"/>
  <c r="AE6" i="11"/>
  <c r="G2" i="11"/>
  <c r="G51" i="12"/>
  <c r="AF6" i="11"/>
  <c r="G37" i="12"/>
  <c r="G22" i="12"/>
  <c r="S5" i="10"/>
  <c r="S54" i="10" s="1"/>
  <c r="H51" i="12"/>
  <c r="G5" i="11"/>
  <c r="G40" i="11" s="1"/>
  <c r="G4" i="12"/>
  <c r="G5" i="1"/>
  <c r="G40" i="1" s="1"/>
  <c r="G4" i="9"/>
  <c r="G39" i="9" s="1"/>
  <c r="AE24" i="10"/>
  <c r="H4" i="7"/>
  <c r="H6" i="7" s="1"/>
  <c r="H5" i="1"/>
  <c r="H40" i="1" s="1"/>
  <c r="H54" i="1"/>
  <c r="AF24" i="11"/>
  <c r="T5" i="10"/>
  <c r="T40" i="10" s="1"/>
  <c r="AE39" i="10"/>
  <c r="G4" i="7"/>
  <c r="G53" i="7" s="1"/>
  <c r="H4" i="9"/>
  <c r="H24" i="9" s="1"/>
  <c r="AF39" i="11"/>
  <c r="AF24" i="10"/>
  <c r="H22" i="12"/>
  <c r="H4" i="12"/>
  <c r="AE53" i="10"/>
  <c r="G5" i="10"/>
  <c r="G54" i="10" s="1"/>
  <c r="AF53" i="10"/>
  <c r="S5" i="11"/>
  <c r="AF53" i="11"/>
  <c r="AE6" i="10"/>
  <c r="AF39" i="10"/>
  <c r="H5" i="10"/>
  <c r="H25" i="10" s="1"/>
  <c r="AF6" i="10"/>
  <c r="T5" i="11"/>
  <c r="H5" i="11"/>
  <c r="H25" i="11" s="1"/>
  <c r="G4" i="8"/>
  <c r="H4" i="8"/>
  <c r="G54" i="11" l="1"/>
  <c r="G24" i="9"/>
  <c r="G53" i="9"/>
  <c r="G6" i="9"/>
  <c r="G25" i="1"/>
  <c r="S25" i="10"/>
  <c r="G7" i="1"/>
  <c r="G54" i="1"/>
  <c r="H39" i="7"/>
  <c r="H53" i="7"/>
  <c r="H24" i="7"/>
  <c r="T25" i="10"/>
  <c r="S40" i="10"/>
  <c r="S7" i="10"/>
  <c r="AE5" i="10"/>
  <c r="AE7" i="10" s="1"/>
  <c r="G7" i="11"/>
  <c r="G25" i="11"/>
  <c r="G25" i="10"/>
  <c r="G39" i="7"/>
  <c r="G7" i="10"/>
  <c r="H7" i="1"/>
  <c r="G24" i="7"/>
  <c r="G40" i="10"/>
  <c r="H25" i="1"/>
  <c r="S7" i="11"/>
  <c r="AE5" i="11"/>
  <c r="H6" i="8"/>
  <c r="G3" i="12"/>
  <c r="T7" i="11"/>
  <c r="AF5" i="11"/>
  <c r="S25" i="11"/>
  <c r="H39" i="9"/>
  <c r="H39" i="8"/>
  <c r="S54" i="11"/>
  <c r="AF5" i="10"/>
  <c r="AF40" i="10" s="1"/>
  <c r="H53" i="9"/>
  <c r="H53" i="8"/>
  <c r="S40" i="11"/>
  <c r="G6" i="7"/>
  <c r="H40" i="11"/>
  <c r="T25" i="11"/>
  <c r="T54" i="10"/>
  <c r="H3" i="12"/>
  <c r="H6" i="9"/>
  <c r="T7" i="10"/>
  <c r="H54" i="10"/>
  <c r="H40" i="10"/>
  <c r="H7" i="10"/>
  <c r="T40" i="11"/>
  <c r="T54" i="11"/>
  <c r="H7" i="11"/>
  <c r="H54" i="11"/>
  <c r="G39" i="8"/>
  <c r="G53" i="8"/>
  <c r="H24" i="8"/>
  <c r="G24" i="8"/>
  <c r="G6" i="8"/>
  <c r="AE54" i="10" l="1"/>
  <c r="AE25" i="10"/>
  <c r="AE40" i="10"/>
  <c r="AF54" i="10"/>
  <c r="AF25" i="10"/>
  <c r="AF7" i="10"/>
  <c r="F6" i="12"/>
  <c r="F7" i="12"/>
  <c r="F8" i="12"/>
  <c r="F9" i="12"/>
  <c r="F10" i="12"/>
  <c r="F11" i="12"/>
  <c r="F12" i="12"/>
  <c r="F13" i="12"/>
  <c r="F14" i="12"/>
  <c r="F15" i="12"/>
  <c r="F16" i="12"/>
  <c r="F17" i="12"/>
  <c r="F18" i="12"/>
  <c r="F19" i="12"/>
  <c r="F20" i="12"/>
  <c r="F21" i="12"/>
  <c r="F24" i="12"/>
  <c r="F25" i="12"/>
  <c r="F26" i="12"/>
  <c r="F27" i="12"/>
  <c r="F28" i="12"/>
  <c r="F29" i="12"/>
  <c r="F30" i="12"/>
  <c r="F31" i="12"/>
  <c r="F32" i="12"/>
  <c r="F33" i="12"/>
  <c r="F34" i="12"/>
  <c r="F35" i="12"/>
  <c r="F36" i="12"/>
  <c r="F39" i="12"/>
  <c r="F40" i="12"/>
  <c r="F41" i="12"/>
  <c r="F42" i="12"/>
  <c r="F43" i="12"/>
  <c r="F44" i="12"/>
  <c r="F45" i="12"/>
  <c r="F46" i="12"/>
  <c r="F47" i="12"/>
  <c r="F48" i="12"/>
  <c r="F49" i="12"/>
  <c r="F50" i="12"/>
  <c r="F53" i="12"/>
  <c r="F54" i="12"/>
  <c r="F55" i="12"/>
  <c r="F56" i="12"/>
  <c r="F57" i="12"/>
  <c r="F58" i="12"/>
  <c r="F59" i="12"/>
  <c r="F60" i="12"/>
  <c r="F61" i="12"/>
  <c r="F62" i="12"/>
  <c r="F52" i="7" l="1"/>
  <c r="F38" i="7"/>
  <c r="F23" i="7"/>
  <c r="F5" i="7"/>
  <c r="F4" i="7" l="1"/>
  <c r="F39" i="7" l="1"/>
  <c r="F53" i="7"/>
  <c r="F6" i="7"/>
  <c r="F24" i="7"/>
  <c r="F52" i="8" l="1"/>
  <c r="F38" i="8"/>
  <c r="F23" i="8"/>
  <c r="F5" i="8"/>
  <c r="F53" i="1"/>
  <c r="F39" i="1"/>
  <c r="F24" i="1"/>
  <c r="F6" i="1"/>
  <c r="F52" i="9"/>
  <c r="F38" i="9"/>
  <c r="F23" i="9"/>
  <c r="F5" i="9"/>
  <c r="AD8" i="11"/>
  <c r="AD9" i="11"/>
  <c r="AD10" i="11"/>
  <c r="AD11" i="11"/>
  <c r="AD12" i="11"/>
  <c r="AD13" i="11"/>
  <c r="AD14" i="11"/>
  <c r="AD15" i="11"/>
  <c r="AD16" i="11"/>
  <c r="AD17" i="11"/>
  <c r="AD18" i="11"/>
  <c r="AD19" i="11"/>
  <c r="AD20" i="11"/>
  <c r="AD21" i="11"/>
  <c r="AD22" i="11"/>
  <c r="AD23" i="11"/>
  <c r="AD26" i="11"/>
  <c r="AD27" i="11"/>
  <c r="AD28" i="11"/>
  <c r="AD29" i="11"/>
  <c r="AD30" i="11"/>
  <c r="AD31" i="11"/>
  <c r="AD33" i="11"/>
  <c r="AD34" i="11"/>
  <c r="AD35" i="11"/>
  <c r="AD36" i="11"/>
  <c r="AD37" i="11"/>
  <c r="AD38" i="11"/>
  <c r="AD41" i="11"/>
  <c r="AD42" i="11"/>
  <c r="AD43" i="11"/>
  <c r="AD44" i="11"/>
  <c r="AD45" i="11"/>
  <c r="AD46" i="11"/>
  <c r="AD47" i="11"/>
  <c r="AD48" i="11"/>
  <c r="AD49" i="11"/>
  <c r="AD50" i="11"/>
  <c r="AD51" i="11"/>
  <c r="AD52" i="11"/>
  <c r="AD55" i="11"/>
  <c r="AD56" i="11"/>
  <c r="AD57" i="11"/>
  <c r="AD58" i="11"/>
  <c r="AD59" i="11"/>
  <c r="AD60" i="11"/>
  <c r="AD61" i="11"/>
  <c r="AD62" i="11"/>
  <c r="AD63" i="11"/>
  <c r="AD64" i="11"/>
  <c r="R53" i="11"/>
  <c r="R39" i="11"/>
  <c r="R24" i="11"/>
  <c r="R6" i="11"/>
  <c r="AD8" i="10"/>
  <c r="AD9" i="10"/>
  <c r="AD10" i="10"/>
  <c r="AD11" i="10"/>
  <c r="AD12" i="10"/>
  <c r="AD13" i="10"/>
  <c r="AD14" i="10"/>
  <c r="AD15" i="10"/>
  <c r="AD16" i="10"/>
  <c r="AD17" i="10"/>
  <c r="AD18" i="10"/>
  <c r="AD19" i="10"/>
  <c r="AD20" i="10"/>
  <c r="AD21" i="10"/>
  <c r="AD22" i="10"/>
  <c r="AD23" i="10"/>
  <c r="AD26" i="10"/>
  <c r="AD27" i="10"/>
  <c r="AD28" i="10"/>
  <c r="AD29" i="10"/>
  <c r="AD30" i="10"/>
  <c r="AD31" i="10"/>
  <c r="AD32" i="10"/>
  <c r="AD33" i="10"/>
  <c r="AD34" i="10"/>
  <c r="AD35" i="10"/>
  <c r="AD36" i="10"/>
  <c r="AD37" i="10"/>
  <c r="AD38" i="10"/>
  <c r="AD41" i="10"/>
  <c r="AD42" i="10"/>
  <c r="AD43" i="10"/>
  <c r="AD44" i="10"/>
  <c r="AD45" i="10"/>
  <c r="AD46" i="10"/>
  <c r="AD47" i="10"/>
  <c r="AD48" i="10"/>
  <c r="AD49" i="10"/>
  <c r="AD50" i="10"/>
  <c r="AD51" i="10"/>
  <c r="AD52" i="10"/>
  <c r="AD55" i="10"/>
  <c r="AD56" i="10"/>
  <c r="AD57" i="10"/>
  <c r="AD58" i="10"/>
  <c r="AD59" i="10"/>
  <c r="AD60" i="10"/>
  <c r="AD61" i="10"/>
  <c r="AD62" i="10"/>
  <c r="AD63" i="10"/>
  <c r="AD64" i="10"/>
  <c r="F53" i="11"/>
  <c r="F39" i="11"/>
  <c r="F24" i="11"/>
  <c r="F6" i="11"/>
  <c r="R39" i="10"/>
  <c r="R24" i="10"/>
  <c r="R6" i="10"/>
  <c r="R53" i="10"/>
  <c r="F53" i="10"/>
  <c r="F39" i="10"/>
  <c r="F24" i="10"/>
  <c r="F6" i="10"/>
  <c r="F2" i="11" l="1"/>
  <c r="F2" i="10"/>
  <c r="AD39" i="10"/>
  <c r="F4" i="12"/>
  <c r="F22" i="12"/>
  <c r="F37" i="12"/>
  <c r="F51" i="12"/>
  <c r="AD6" i="10"/>
  <c r="AD53" i="11"/>
  <c r="R5" i="10"/>
  <c r="R7" i="10" s="1"/>
  <c r="AD53" i="10"/>
  <c r="AD24" i="11"/>
  <c r="AD6" i="11"/>
  <c r="AD24" i="10"/>
  <c r="AD39" i="11"/>
  <c r="F4" i="8"/>
  <c r="F5" i="1"/>
  <c r="F40" i="1" s="1"/>
  <c r="F4" i="9"/>
  <c r="R5" i="11"/>
  <c r="F5" i="11"/>
  <c r="F5" i="10"/>
  <c r="F7" i="10" s="1"/>
  <c r="R54" i="10" l="1"/>
  <c r="AD5" i="10"/>
  <c r="AD54" i="10" s="1"/>
  <c r="F25" i="10"/>
  <c r="F40" i="10"/>
  <c r="AD7" i="10"/>
  <c r="R25" i="10"/>
  <c r="F3" i="12"/>
  <c r="R40" i="10"/>
  <c r="R40" i="11"/>
  <c r="AD5" i="11"/>
  <c r="F54" i="10"/>
  <c r="R54" i="11"/>
  <c r="F6" i="8"/>
  <c r="F53" i="8"/>
  <c r="F24" i="8"/>
  <c r="F39" i="8"/>
  <c r="F54" i="1"/>
  <c r="F7" i="1"/>
  <c r="F25" i="1"/>
  <c r="F39" i="9"/>
  <c r="F53" i="9"/>
  <c r="F6" i="9"/>
  <c r="F24" i="9"/>
  <c r="R7" i="11"/>
  <c r="R25" i="11"/>
  <c r="AD40" i="10"/>
  <c r="AD25" i="10"/>
  <c r="F40" i="11"/>
  <c r="F54" i="11"/>
  <c r="F7" i="11"/>
  <c r="F25" i="11"/>
  <c r="Q53" i="11" l="1"/>
  <c r="Q39" i="11"/>
  <c r="Q24" i="11"/>
  <c r="E52" i="8" l="1"/>
  <c r="E38" i="8"/>
  <c r="E23" i="8"/>
  <c r="E5" i="8"/>
  <c r="E4" i="8" l="1"/>
  <c r="E6" i="12"/>
  <c r="E7" i="12"/>
  <c r="E8" i="12"/>
  <c r="E9" i="12"/>
  <c r="E10" i="12"/>
  <c r="E11" i="12"/>
  <c r="E12" i="12"/>
  <c r="E13" i="12"/>
  <c r="E14" i="12"/>
  <c r="E15" i="12"/>
  <c r="E16" i="12"/>
  <c r="E17" i="12"/>
  <c r="E18" i="12"/>
  <c r="E19" i="12"/>
  <c r="E20" i="12"/>
  <c r="E21" i="12"/>
  <c r="E24" i="12"/>
  <c r="E25" i="12"/>
  <c r="E26" i="12"/>
  <c r="E27" i="12"/>
  <c r="E28" i="12"/>
  <c r="E29" i="12"/>
  <c r="E30" i="12"/>
  <c r="E31" i="12"/>
  <c r="E32" i="12"/>
  <c r="E33" i="12"/>
  <c r="E34" i="12"/>
  <c r="E35" i="12"/>
  <c r="E36" i="12"/>
  <c r="E39" i="12"/>
  <c r="E40" i="12"/>
  <c r="E41" i="12"/>
  <c r="E42" i="12"/>
  <c r="E43" i="12"/>
  <c r="E44" i="12"/>
  <c r="E45" i="12"/>
  <c r="E46" i="12"/>
  <c r="E47" i="12"/>
  <c r="E48" i="12"/>
  <c r="E49" i="12"/>
  <c r="E50" i="12"/>
  <c r="E53" i="12"/>
  <c r="E54" i="12"/>
  <c r="E55" i="12"/>
  <c r="E56" i="12"/>
  <c r="E57" i="12"/>
  <c r="E58" i="12"/>
  <c r="E59" i="12"/>
  <c r="E60" i="12"/>
  <c r="E61" i="12"/>
  <c r="E62" i="12"/>
  <c r="AB8" i="10"/>
  <c r="AC8" i="10"/>
  <c r="AB9" i="10"/>
  <c r="AC9" i="10"/>
  <c r="AB10" i="10"/>
  <c r="AC10" i="10"/>
  <c r="AB11" i="10"/>
  <c r="AC11" i="10"/>
  <c r="AB12" i="10"/>
  <c r="AC12" i="10"/>
  <c r="AB13" i="10"/>
  <c r="AC13" i="10"/>
  <c r="AB14" i="10"/>
  <c r="AC14" i="10"/>
  <c r="AB15" i="10"/>
  <c r="AC15" i="10"/>
  <c r="AB16" i="10"/>
  <c r="AC16" i="10"/>
  <c r="AB17" i="10"/>
  <c r="AC17" i="10"/>
  <c r="AB18" i="10"/>
  <c r="AC18" i="10"/>
  <c r="AB19" i="10"/>
  <c r="AC19" i="10"/>
  <c r="AB20" i="10"/>
  <c r="AC20" i="10"/>
  <c r="AB21" i="10"/>
  <c r="AC21" i="10"/>
  <c r="AB22" i="10"/>
  <c r="AC22" i="10"/>
  <c r="AB23" i="10"/>
  <c r="AC23" i="10"/>
  <c r="AB26" i="10"/>
  <c r="AC26" i="10"/>
  <c r="AB27" i="10"/>
  <c r="AC27" i="10"/>
  <c r="AB28" i="10"/>
  <c r="AC28" i="10"/>
  <c r="AB29" i="10"/>
  <c r="AC29" i="10"/>
  <c r="AB30" i="10"/>
  <c r="AC30" i="10"/>
  <c r="AB31" i="10"/>
  <c r="AC31" i="10"/>
  <c r="AB32" i="10"/>
  <c r="AC32" i="10"/>
  <c r="AB33" i="10"/>
  <c r="AC33" i="10"/>
  <c r="AB34" i="10"/>
  <c r="AC34" i="10"/>
  <c r="AB35" i="10"/>
  <c r="AC35" i="10"/>
  <c r="AB36" i="10"/>
  <c r="AC36" i="10"/>
  <c r="AB37" i="10"/>
  <c r="AC37" i="10"/>
  <c r="AB38" i="10"/>
  <c r="AC38" i="10"/>
  <c r="AB41" i="10"/>
  <c r="AC41" i="10"/>
  <c r="AB42" i="10"/>
  <c r="AC42" i="10"/>
  <c r="AB43" i="10"/>
  <c r="AC43" i="10"/>
  <c r="AB44" i="10"/>
  <c r="AC44" i="10"/>
  <c r="AB45" i="10"/>
  <c r="AC45" i="10"/>
  <c r="AB46" i="10"/>
  <c r="AC46" i="10"/>
  <c r="AB47" i="10"/>
  <c r="AC47" i="10"/>
  <c r="AB48" i="10"/>
  <c r="AC48" i="10"/>
  <c r="AB49" i="10"/>
  <c r="AC49" i="10"/>
  <c r="AB50" i="10"/>
  <c r="AC50" i="10"/>
  <c r="AB51" i="10"/>
  <c r="AC51" i="10"/>
  <c r="AB52" i="10"/>
  <c r="AC52" i="10"/>
  <c r="AB55" i="10"/>
  <c r="AC55" i="10"/>
  <c r="AB56" i="10"/>
  <c r="AC56" i="10"/>
  <c r="AB57" i="10"/>
  <c r="AC57" i="10"/>
  <c r="AB58" i="10"/>
  <c r="AC58" i="10"/>
  <c r="AB59" i="10"/>
  <c r="AC59" i="10"/>
  <c r="AB60" i="10"/>
  <c r="AC60" i="10"/>
  <c r="AB61" i="10"/>
  <c r="AC61" i="10"/>
  <c r="AB62" i="10"/>
  <c r="AC62" i="10"/>
  <c r="AB63" i="10"/>
  <c r="AC63" i="10"/>
  <c r="AB64" i="10"/>
  <c r="AC64" i="10"/>
  <c r="AC8" i="11"/>
  <c r="AC9" i="11"/>
  <c r="AC10" i="11"/>
  <c r="AC11" i="11"/>
  <c r="AC12" i="11"/>
  <c r="AC13" i="11"/>
  <c r="AC14" i="11"/>
  <c r="AC15" i="11"/>
  <c r="AC16" i="11"/>
  <c r="AC17" i="11"/>
  <c r="AC18" i="11"/>
  <c r="AC19" i="11"/>
  <c r="AC20" i="11"/>
  <c r="AC21" i="11"/>
  <c r="AC22" i="11"/>
  <c r="AC23" i="11"/>
  <c r="AC26" i="11"/>
  <c r="AC27" i="11"/>
  <c r="AC28" i="11"/>
  <c r="AC29" i="11"/>
  <c r="AC30" i="11"/>
  <c r="AC31" i="11"/>
  <c r="AC33" i="11"/>
  <c r="AC34" i="11"/>
  <c r="AC35" i="11"/>
  <c r="AC36" i="11"/>
  <c r="AC37" i="11"/>
  <c r="AC38" i="11"/>
  <c r="AC41" i="11"/>
  <c r="AC42" i="11"/>
  <c r="AC43" i="11"/>
  <c r="AC44" i="11"/>
  <c r="AC45" i="11"/>
  <c r="AC46" i="11"/>
  <c r="AC47" i="11"/>
  <c r="AC48" i="11"/>
  <c r="AC49" i="11"/>
  <c r="AC50" i="11"/>
  <c r="AC51" i="11"/>
  <c r="AC52" i="11"/>
  <c r="AC55" i="11"/>
  <c r="AC56" i="11"/>
  <c r="AC57" i="11"/>
  <c r="AC58" i="11"/>
  <c r="AC59" i="11"/>
  <c r="AC60" i="11"/>
  <c r="AC61" i="11"/>
  <c r="AC62" i="11"/>
  <c r="AC63" i="11"/>
  <c r="AC64" i="11"/>
  <c r="AB8" i="11"/>
  <c r="AB9" i="11"/>
  <c r="AB10" i="11"/>
  <c r="AB11" i="11"/>
  <c r="AB12" i="11"/>
  <c r="AB13" i="11"/>
  <c r="AB14" i="11"/>
  <c r="AB15" i="11"/>
  <c r="AB16" i="11"/>
  <c r="AB17" i="11"/>
  <c r="AB18" i="11"/>
  <c r="AB19" i="11"/>
  <c r="AB20" i="11"/>
  <c r="AB21" i="11"/>
  <c r="AB22" i="11"/>
  <c r="AB23" i="11"/>
  <c r="AB26" i="11"/>
  <c r="AB27" i="11"/>
  <c r="AB28" i="11"/>
  <c r="AB29" i="11"/>
  <c r="AB30" i="11"/>
  <c r="AB31" i="11"/>
  <c r="AB33" i="11"/>
  <c r="AB34" i="11"/>
  <c r="AB35" i="11"/>
  <c r="AB36" i="11"/>
  <c r="AB37" i="11"/>
  <c r="AB38" i="11"/>
  <c r="AB41" i="11"/>
  <c r="AB42" i="11"/>
  <c r="AB43" i="11"/>
  <c r="AB44" i="11"/>
  <c r="AB45" i="11"/>
  <c r="AB46" i="11"/>
  <c r="AB47" i="11"/>
  <c r="AB48" i="11"/>
  <c r="AB49" i="11"/>
  <c r="AB50" i="11"/>
  <c r="AB51" i="11"/>
  <c r="AB52" i="11"/>
  <c r="AB55" i="11"/>
  <c r="AB56" i="11"/>
  <c r="AB57" i="11"/>
  <c r="AB58" i="11"/>
  <c r="AB59" i="11"/>
  <c r="AB60" i="11"/>
  <c r="AB61" i="11"/>
  <c r="AB62" i="11"/>
  <c r="AB63" i="11"/>
  <c r="AB64" i="11"/>
  <c r="Q53" i="10"/>
  <c r="Q39" i="10"/>
  <c r="Q24" i="10"/>
  <c r="Q6" i="10"/>
  <c r="E53" i="10"/>
  <c r="E39" i="10"/>
  <c r="E24" i="10"/>
  <c r="E6" i="10"/>
  <c r="Q6" i="11"/>
  <c r="E53" i="11"/>
  <c r="E39" i="11"/>
  <c r="E24" i="11"/>
  <c r="E6" i="11"/>
  <c r="E52" i="9"/>
  <c r="E38" i="9"/>
  <c r="E23" i="9"/>
  <c r="E5" i="9"/>
  <c r="E2" i="11" l="1"/>
  <c r="E2" i="10"/>
  <c r="AB53" i="10"/>
  <c r="AC6" i="11"/>
  <c r="AC24" i="11"/>
  <c r="AB53" i="11"/>
  <c r="AC39" i="10"/>
  <c r="AC6" i="10"/>
  <c r="AB39" i="10"/>
  <c r="AB24" i="10"/>
  <c r="AC24" i="10"/>
  <c r="AB6" i="10"/>
  <c r="AC53" i="10"/>
  <c r="AB24" i="11"/>
  <c r="AC39" i="11"/>
  <c r="AB39" i="11"/>
  <c r="AC53" i="11"/>
  <c r="E39" i="8"/>
  <c r="E53" i="8"/>
  <c r="E6" i="8"/>
  <c r="E24" i="8"/>
  <c r="Q5" i="10"/>
  <c r="Q54" i="10" s="1"/>
  <c r="E5" i="10"/>
  <c r="Q5" i="11"/>
  <c r="E5" i="11"/>
  <c r="E4" i="9"/>
  <c r="AB5" i="10" l="1"/>
  <c r="AB54" i="10" s="1"/>
  <c r="AC5" i="10"/>
  <c r="AC40" i="10" s="1"/>
  <c r="E40" i="11"/>
  <c r="E54" i="10"/>
  <c r="Q40" i="11"/>
  <c r="Q54" i="11"/>
  <c r="Q7" i="11"/>
  <c r="Q25" i="11"/>
  <c r="AC5" i="11"/>
  <c r="AC54" i="10"/>
  <c r="Q25" i="10"/>
  <c r="Q7" i="10"/>
  <c r="Q40" i="10"/>
  <c r="E7" i="10"/>
  <c r="E40" i="10"/>
  <c r="E25" i="10"/>
  <c r="E25" i="11"/>
  <c r="E7" i="11"/>
  <c r="E54" i="11"/>
  <c r="E24" i="9"/>
  <c r="E53" i="9"/>
  <c r="E6" i="9"/>
  <c r="E39" i="9"/>
  <c r="AB40" i="10" l="1"/>
  <c r="AC7" i="10"/>
  <c r="AB25" i="10"/>
  <c r="AB7" i="10"/>
  <c r="AC25" i="10"/>
  <c r="E53" i="1"/>
  <c r="E39" i="1"/>
  <c r="E24" i="1"/>
  <c r="E6" i="1"/>
  <c r="E5" i="1" l="1"/>
  <c r="E54" i="1" s="1"/>
  <c r="E52" i="7"/>
  <c r="E51" i="12" s="1"/>
  <c r="E38" i="7"/>
  <c r="E37" i="12" s="1"/>
  <c r="E23" i="7"/>
  <c r="E22" i="12" s="1"/>
  <c r="E5" i="7"/>
  <c r="E4" i="12" s="1"/>
  <c r="E25" i="1" l="1"/>
  <c r="E7" i="1"/>
  <c r="E40" i="1"/>
  <c r="E4" i="7"/>
  <c r="E24" i="7" s="1"/>
  <c r="E3" i="12" l="1"/>
  <c r="E53" i="7"/>
  <c r="E6" i="7"/>
  <c r="E39" i="7"/>
  <c r="D6" i="12" l="1"/>
  <c r="D7" i="12"/>
  <c r="D8" i="12"/>
  <c r="D9" i="12"/>
  <c r="D10" i="12"/>
  <c r="D11" i="12"/>
  <c r="D12" i="12"/>
  <c r="D13" i="12"/>
  <c r="D14" i="12"/>
  <c r="D15" i="12"/>
  <c r="D16" i="12"/>
  <c r="D17" i="12"/>
  <c r="D18" i="12"/>
  <c r="D19" i="12"/>
  <c r="D20" i="12"/>
  <c r="D21" i="12"/>
  <c r="D24" i="12"/>
  <c r="D25" i="12"/>
  <c r="D26" i="12"/>
  <c r="D27" i="12"/>
  <c r="D28" i="12"/>
  <c r="D29" i="12"/>
  <c r="D30" i="12"/>
  <c r="D31" i="12"/>
  <c r="D32" i="12"/>
  <c r="D33" i="12"/>
  <c r="D34" i="12"/>
  <c r="D35" i="12"/>
  <c r="D36" i="12"/>
  <c r="D39" i="12"/>
  <c r="D40" i="12"/>
  <c r="D41" i="12"/>
  <c r="D42" i="12"/>
  <c r="D43" i="12"/>
  <c r="D44" i="12"/>
  <c r="D45" i="12"/>
  <c r="D46" i="12"/>
  <c r="D47" i="12"/>
  <c r="D48" i="12"/>
  <c r="D49" i="12"/>
  <c r="D50" i="12"/>
  <c r="D53" i="12"/>
  <c r="D54" i="12"/>
  <c r="D55" i="12"/>
  <c r="D56" i="12"/>
  <c r="D57" i="12"/>
  <c r="D58" i="12"/>
  <c r="D59" i="12"/>
  <c r="D60" i="12"/>
  <c r="D61" i="12"/>
  <c r="D62" i="12"/>
  <c r="D52" i="8"/>
  <c r="D38" i="8"/>
  <c r="D23" i="8"/>
  <c r="D5" i="8"/>
  <c r="P53" i="10"/>
  <c r="P39" i="10"/>
  <c r="P24" i="10"/>
  <c r="P6" i="10"/>
  <c r="D53" i="10"/>
  <c r="D39" i="10"/>
  <c r="D24" i="10"/>
  <c r="D6" i="10"/>
  <c r="P53" i="11"/>
  <c r="P39" i="11"/>
  <c r="P24" i="11"/>
  <c r="P6" i="11"/>
  <c r="D53" i="11"/>
  <c r="D39" i="11"/>
  <c r="D24" i="11"/>
  <c r="D6" i="11"/>
  <c r="D52" i="9"/>
  <c r="D38" i="9"/>
  <c r="D23" i="9"/>
  <c r="D5" i="9"/>
  <c r="D53" i="1"/>
  <c r="D39" i="1"/>
  <c r="D24" i="1"/>
  <c r="D6" i="1"/>
  <c r="D52" i="7"/>
  <c r="D51" i="12" s="1"/>
  <c r="D38" i="7"/>
  <c r="D23" i="7"/>
  <c r="D5" i="7"/>
  <c r="C6" i="12"/>
  <c r="C7" i="12"/>
  <c r="C8" i="12"/>
  <c r="C9" i="12"/>
  <c r="C10" i="12"/>
  <c r="C11" i="12"/>
  <c r="C12" i="12"/>
  <c r="C13" i="12"/>
  <c r="C14" i="12"/>
  <c r="C15" i="12"/>
  <c r="C16" i="12"/>
  <c r="C17" i="12"/>
  <c r="C18" i="12"/>
  <c r="C19" i="12"/>
  <c r="C20" i="12"/>
  <c r="C21" i="12"/>
  <c r="C24" i="12"/>
  <c r="C25" i="12"/>
  <c r="C26" i="12"/>
  <c r="C27" i="12"/>
  <c r="C28" i="12"/>
  <c r="C29" i="12"/>
  <c r="C30" i="12"/>
  <c r="C31" i="12"/>
  <c r="C32" i="12"/>
  <c r="C33" i="12"/>
  <c r="C34" i="12"/>
  <c r="C35" i="12"/>
  <c r="C36" i="12"/>
  <c r="C39" i="12"/>
  <c r="C40" i="12"/>
  <c r="C41" i="12"/>
  <c r="C42" i="12"/>
  <c r="C43" i="12"/>
  <c r="C44" i="12"/>
  <c r="C45" i="12"/>
  <c r="C46" i="12"/>
  <c r="C47" i="12"/>
  <c r="C48" i="12"/>
  <c r="C49" i="12"/>
  <c r="C50" i="12"/>
  <c r="C53" i="12"/>
  <c r="C54" i="12"/>
  <c r="C55" i="12"/>
  <c r="C56" i="12"/>
  <c r="C57" i="12"/>
  <c r="C58" i="12"/>
  <c r="C59" i="12"/>
  <c r="C60" i="12"/>
  <c r="C61" i="12"/>
  <c r="C62" i="12"/>
  <c r="B6" i="12"/>
  <c r="B7" i="12"/>
  <c r="B8" i="12"/>
  <c r="B9" i="12"/>
  <c r="B10" i="12"/>
  <c r="B11" i="12"/>
  <c r="B12" i="12"/>
  <c r="B13" i="12"/>
  <c r="B14" i="12"/>
  <c r="B15" i="12"/>
  <c r="B16" i="12"/>
  <c r="B17" i="12"/>
  <c r="B18" i="12"/>
  <c r="B19" i="12"/>
  <c r="B20" i="12"/>
  <c r="B21" i="12"/>
  <c r="B24" i="12"/>
  <c r="B25" i="12"/>
  <c r="B26" i="12"/>
  <c r="B27" i="12"/>
  <c r="B28" i="12"/>
  <c r="B29" i="12"/>
  <c r="B30" i="12"/>
  <c r="B31" i="12"/>
  <c r="B32" i="12"/>
  <c r="B33" i="12"/>
  <c r="B34" i="12"/>
  <c r="B35" i="12"/>
  <c r="B36" i="12"/>
  <c r="B39" i="12"/>
  <c r="B40" i="12"/>
  <c r="B41" i="12"/>
  <c r="B42" i="12"/>
  <c r="B43" i="12"/>
  <c r="B44" i="12"/>
  <c r="B45" i="12"/>
  <c r="B46" i="12"/>
  <c r="B47" i="12"/>
  <c r="B48" i="12"/>
  <c r="B49" i="12"/>
  <c r="B50" i="12"/>
  <c r="B53" i="12"/>
  <c r="B54" i="12"/>
  <c r="B55" i="12"/>
  <c r="B56" i="12"/>
  <c r="B57" i="12"/>
  <c r="B58" i="12"/>
  <c r="B59" i="12"/>
  <c r="B60" i="12"/>
  <c r="B61" i="12"/>
  <c r="B62" i="12"/>
  <c r="AA8" i="11"/>
  <c r="AA9" i="11"/>
  <c r="AA10" i="11"/>
  <c r="AA11" i="11"/>
  <c r="AA12" i="11"/>
  <c r="AA13" i="11"/>
  <c r="AA14" i="11"/>
  <c r="AA15" i="11"/>
  <c r="AA16" i="11"/>
  <c r="AA17" i="11"/>
  <c r="AA18" i="11"/>
  <c r="AA19" i="11"/>
  <c r="AA20" i="11"/>
  <c r="AA21" i="11"/>
  <c r="AA22" i="11"/>
  <c r="AA23" i="11"/>
  <c r="AA26" i="11"/>
  <c r="AA27" i="11"/>
  <c r="AA28" i="11"/>
  <c r="AA29" i="11"/>
  <c r="AA30" i="11"/>
  <c r="AA31" i="11"/>
  <c r="AA33" i="11"/>
  <c r="AA34" i="11"/>
  <c r="AA35" i="11"/>
  <c r="AA36" i="11"/>
  <c r="AA37" i="11"/>
  <c r="AA38" i="11"/>
  <c r="AA41" i="11"/>
  <c r="AA42" i="11"/>
  <c r="AA43" i="11"/>
  <c r="AA44" i="11"/>
  <c r="AA45" i="11"/>
  <c r="AA46" i="11"/>
  <c r="AA47" i="11"/>
  <c r="AA48" i="11"/>
  <c r="AA49" i="11"/>
  <c r="AA50" i="11"/>
  <c r="AA51" i="11"/>
  <c r="AA52" i="11"/>
  <c r="AA55" i="11"/>
  <c r="AA56" i="11"/>
  <c r="AA57" i="11"/>
  <c r="AA58" i="11"/>
  <c r="AA59" i="11"/>
  <c r="AA60" i="11"/>
  <c r="AA61" i="11"/>
  <c r="AA62" i="11"/>
  <c r="AA63" i="11"/>
  <c r="AA64" i="11"/>
  <c r="AA26" i="10"/>
  <c r="AA27" i="10"/>
  <c r="AA28" i="10"/>
  <c r="AA29" i="10"/>
  <c r="AA30" i="10"/>
  <c r="AA31" i="10"/>
  <c r="AA32" i="10"/>
  <c r="AA33" i="10"/>
  <c r="AA34" i="10"/>
  <c r="AA35" i="10"/>
  <c r="AA36" i="10"/>
  <c r="AA37" i="10"/>
  <c r="AA38" i="10"/>
  <c r="AA41" i="10"/>
  <c r="AA42" i="10"/>
  <c r="AA43" i="10"/>
  <c r="AA44" i="10"/>
  <c r="AA45" i="10"/>
  <c r="AA46" i="10"/>
  <c r="AA47" i="10"/>
  <c r="AA48" i="10"/>
  <c r="AA49" i="10"/>
  <c r="AA50" i="10"/>
  <c r="AA51" i="10"/>
  <c r="AA52" i="10"/>
  <c r="AA55" i="10"/>
  <c r="AA56" i="10"/>
  <c r="AA57" i="10"/>
  <c r="AA58" i="10"/>
  <c r="AA59" i="10"/>
  <c r="AA60" i="10"/>
  <c r="AA61" i="10"/>
  <c r="AA62" i="10"/>
  <c r="AA63" i="10"/>
  <c r="AA64" i="10"/>
  <c r="AA8" i="10"/>
  <c r="AA9" i="10"/>
  <c r="AA10" i="10"/>
  <c r="AA11" i="10"/>
  <c r="AA12" i="10"/>
  <c r="AA13" i="10"/>
  <c r="AA14" i="10"/>
  <c r="AA15" i="10"/>
  <c r="AA16" i="10"/>
  <c r="AA17" i="10"/>
  <c r="AA18" i="10"/>
  <c r="AA19" i="10"/>
  <c r="AA20" i="10"/>
  <c r="AA21" i="10"/>
  <c r="AA22" i="10"/>
  <c r="AA23" i="10"/>
  <c r="C52" i="9"/>
  <c r="C38" i="9"/>
  <c r="C23" i="9"/>
  <c r="C5" i="9"/>
  <c r="C53" i="10"/>
  <c r="N53" i="10"/>
  <c r="O53" i="10"/>
  <c r="C39" i="10"/>
  <c r="N39" i="10"/>
  <c r="O39" i="10"/>
  <c r="C24" i="10"/>
  <c r="N24" i="10"/>
  <c r="O24" i="10"/>
  <c r="O6" i="10"/>
  <c r="C6" i="10"/>
  <c r="B53" i="10"/>
  <c r="B39" i="10"/>
  <c r="B24" i="10"/>
  <c r="B6" i="10"/>
  <c r="N6" i="10"/>
  <c r="O53" i="11"/>
  <c r="O39" i="11"/>
  <c r="O24" i="11"/>
  <c r="O6" i="11"/>
  <c r="C53" i="11"/>
  <c r="C39" i="11"/>
  <c r="C24" i="11"/>
  <c r="C6" i="11"/>
  <c r="B53" i="11"/>
  <c r="N53" i="11"/>
  <c r="B39" i="11"/>
  <c r="N39" i="11"/>
  <c r="B24" i="11"/>
  <c r="N24" i="11"/>
  <c r="B6" i="11"/>
  <c r="N6" i="11"/>
  <c r="B52" i="9"/>
  <c r="B38" i="9"/>
  <c r="B23" i="9"/>
  <c r="B5" i="9"/>
  <c r="B53" i="1"/>
  <c r="B39" i="1"/>
  <c r="B24" i="1"/>
  <c r="B6" i="1"/>
  <c r="C52" i="8"/>
  <c r="C38" i="8"/>
  <c r="C23" i="8"/>
  <c r="C5" i="8"/>
  <c r="B52" i="8"/>
  <c r="B38" i="8"/>
  <c r="B23" i="8"/>
  <c r="B5" i="8"/>
  <c r="B4" i="8" s="1"/>
  <c r="B53" i="8" s="1"/>
  <c r="C52" i="7"/>
  <c r="C38" i="7"/>
  <c r="C23" i="7"/>
  <c r="C22" i="12" s="1"/>
  <c r="C5" i="7"/>
  <c r="B52" i="7"/>
  <c r="B51" i="12" s="1"/>
  <c r="B38" i="7"/>
  <c r="B23" i="7"/>
  <c r="B5" i="7"/>
  <c r="C2" i="11" l="1"/>
  <c r="D2" i="10"/>
  <c r="D4" i="12"/>
  <c r="AB6" i="11"/>
  <c r="D2" i="11"/>
  <c r="C2" i="10"/>
  <c r="B4" i="12"/>
  <c r="B37" i="12"/>
  <c r="B22" i="12"/>
  <c r="C37" i="12"/>
  <c r="D37" i="12"/>
  <c r="D22" i="12"/>
  <c r="D4" i="8"/>
  <c r="D53" i="8" s="1"/>
  <c r="P5" i="10"/>
  <c r="P54" i="10" s="1"/>
  <c r="D5" i="10"/>
  <c r="AA39" i="10"/>
  <c r="AA6" i="10"/>
  <c r="P5" i="11"/>
  <c r="P7" i="11"/>
  <c r="D5" i="11"/>
  <c r="D4" i="9"/>
  <c r="D53" i="9" s="1"/>
  <c r="D6" i="9"/>
  <c r="C51" i="12"/>
  <c r="D5" i="1"/>
  <c r="D7" i="1" s="1"/>
  <c r="D4" i="7"/>
  <c r="D6" i="7"/>
  <c r="AA24" i="11"/>
  <c r="B4" i="9"/>
  <c r="B53" i="9" s="1"/>
  <c r="AA6" i="11"/>
  <c r="C4" i="12"/>
  <c r="AA53" i="11"/>
  <c r="C4" i="7"/>
  <c r="C5" i="10"/>
  <c r="C54" i="10" s="1"/>
  <c r="O5" i="10"/>
  <c r="O25" i="10" s="1"/>
  <c r="AA53" i="10"/>
  <c r="AA39" i="11"/>
  <c r="AA24" i="10"/>
  <c r="N5" i="11"/>
  <c r="N40" i="11" s="1"/>
  <c r="C4" i="9"/>
  <c r="C39" i="9" s="1"/>
  <c r="Z6" i="11"/>
  <c r="B5" i="1"/>
  <c r="B7" i="1" s="1"/>
  <c r="B5" i="11"/>
  <c r="B7" i="11" s="1"/>
  <c r="B5" i="10"/>
  <c r="B7" i="10" s="1"/>
  <c r="O5" i="11"/>
  <c r="C5" i="11"/>
  <c r="C7" i="11" s="1"/>
  <c r="C4" i="8"/>
  <c r="C6" i="8" s="1"/>
  <c r="N5" i="10"/>
  <c r="N7" i="10" s="1"/>
  <c r="C24" i="1"/>
  <c r="C6" i="1"/>
  <c r="C53" i="1"/>
  <c r="C39" i="1"/>
  <c r="B39" i="8"/>
  <c r="B24" i="8"/>
  <c r="B6" i="8"/>
  <c r="B4" i="7"/>
  <c r="B6" i="7" s="1"/>
  <c r="AB5" i="11" l="1"/>
  <c r="B54" i="1"/>
  <c r="B6" i="9"/>
  <c r="B24" i="9"/>
  <c r="AA5" i="10"/>
  <c r="AA54" i="10" s="1"/>
  <c r="B39" i="9"/>
  <c r="N7" i="11"/>
  <c r="B25" i="10"/>
  <c r="B54" i="10"/>
  <c r="D54" i="10"/>
  <c r="C40" i="10"/>
  <c r="D3" i="12"/>
  <c r="D6" i="8"/>
  <c r="D39" i="8"/>
  <c r="D24" i="8"/>
  <c r="P7" i="10"/>
  <c r="P25" i="10"/>
  <c r="P40" i="10"/>
  <c r="D7" i="10"/>
  <c r="D25" i="10"/>
  <c r="D40" i="10"/>
  <c r="P25" i="11"/>
  <c r="P54" i="11"/>
  <c r="P40" i="11"/>
  <c r="D25" i="11"/>
  <c r="D54" i="11"/>
  <c r="D7" i="11"/>
  <c r="D40" i="11"/>
  <c r="B25" i="11"/>
  <c r="B40" i="11"/>
  <c r="B54" i="11"/>
  <c r="D24" i="9"/>
  <c r="D39" i="9"/>
  <c r="D25" i="1"/>
  <c r="D54" i="1"/>
  <c r="D40" i="1"/>
  <c r="D24" i="7"/>
  <c r="D53" i="7"/>
  <c r="D39" i="7"/>
  <c r="O40" i="10"/>
  <c r="C24" i="7"/>
  <c r="C6" i="9"/>
  <c r="N25" i="11"/>
  <c r="Z5" i="11"/>
  <c r="C6" i="7"/>
  <c r="B25" i="1"/>
  <c r="B40" i="10"/>
  <c r="C53" i="9"/>
  <c r="O25" i="11"/>
  <c r="AA5" i="11"/>
  <c r="B3" i="12"/>
  <c r="C40" i="11"/>
  <c r="O54" i="10"/>
  <c r="C25" i="10"/>
  <c r="C25" i="11"/>
  <c r="C39" i="7"/>
  <c r="C24" i="9"/>
  <c r="C53" i="7"/>
  <c r="B40" i="1"/>
  <c r="C7" i="10"/>
  <c r="C3" i="12"/>
  <c r="N54" i="11"/>
  <c r="O7" i="10"/>
  <c r="C24" i="8"/>
  <c r="C54" i="11"/>
  <c r="O54" i="11"/>
  <c r="O40" i="11"/>
  <c r="O7" i="11"/>
  <c r="AA40" i="10"/>
  <c r="AA25" i="10"/>
  <c r="C39" i="8"/>
  <c r="C53" i="8"/>
  <c r="N54" i="10"/>
  <c r="N40" i="10"/>
  <c r="N25" i="10"/>
  <c r="C5" i="1"/>
  <c r="C7" i="1" s="1"/>
  <c r="B53" i="7"/>
  <c r="B39" i="7"/>
  <c r="B24" i="7"/>
  <c r="AA7" i="10" l="1"/>
  <c r="C54" i="1"/>
  <c r="C40" i="1"/>
  <c r="C25" i="1"/>
  <c r="Z64" i="11" l="1"/>
  <c r="Z63" i="11"/>
  <c r="Z62" i="11"/>
  <c r="Z61" i="11"/>
  <c r="Z60" i="11"/>
  <c r="Z59" i="11"/>
  <c r="Z58" i="11"/>
  <c r="Z57" i="11"/>
  <c r="Z56" i="11"/>
  <c r="Z55" i="11"/>
  <c r="Z52" i="11"/>
  <c r="Z51" i="11"/>
  <c r="Z50" i="11"/>
  <c r="Z49" i="11"/>
  <c r="Z48" i="11"/>
  <c r="Z47" i="11"/>
  <c r="Z46" i="11"/>
  <c r="Z45" i="11"/>
  <c r="Z44" i="11"/>
  <c r="Z43" i="11"/>
  <c r="Z42" i="11"/>
  <c r="Z41" i="11"/>
  <c r="Z38" i="11"/>
  <c r="Z37" i="11"/>
  <c r="Z36" i="11"/>
  <c r="Z35" i="11"/>
  <c r="Z34" i="11"/>
  <c r="Z33" i="11"/>
  <c r="Z31" i="11"/>
  <c r="Z30" i="11"/>
  <c r="Z29" i="11"/>
  <c r="Z28" i="11"/>
  <c r="Z27" i="11"/>
  <c r="Z26" i="11"/>
  <c r="Z23" i="11"/>
  <c r="Z22" i="11"/>
  <c r="Z21" i="11"/>
  <c r="Z20" i="11"/>
  <c r="Z19" i="11"/>
  <c r="Z18" i="11"/>
  <c r="Z17" i="11"/>
  <c r="Z16" i="11"/>
  <c r="Z15" i="11"/>
  <c r="Z14" i="11"/>
  <c r="Z13" i="11"/>
  <c r="Z12" i="11"/>
  <c r="Z11" i="11"/>
  <c r="Z10" i="11"/>
  <c r="Z9" i="11"/>
  <c r="Z8" i="11"/>
  <c r="Z64" i="10"/>
  <c r="Z63" i="10"/>
  <c r="Z62" i="10"/>
  <c r="Z61" i="10"/>
  <c r="Z60" i="10"/>
  <c r="Z59" i="10"/>
  <c r="Z58" i="10"/>
  <c r="Z57" i="10"/>
  <c r="Z56" i="10"/>
  <c r="Z55" i="10"/>
  <c r="Z52" i="10"/>
  <c r="Z51" i="10"/>
  <c r="Z50" i="10"/>
  <c r="Z49" i="10"/>
  <c r="Z48" i="10"/>
  <c r="Z47" i="10"/>
  <c r="Z46" i="10"/>
  <c r="Z45" i="10"/>
  <c r="Z44" i="10"/>
  <c r="Z43" i="10"/>
  <c r="Z42" i="10"/>
  <c r="Z41" i="10"/>
  <c r="Z38" i="10"/>
  <c r="Z37" i="10"/>
  <c r="Z36" i="10"/>
  <c r="Z35" i="10"/>
  <c r="Z34" i="10"/>
  <c r="Z33" i="10"/>
  <c r="Z32" i="10"/>
  <c r="Z31" i="10"/>
  <c r="Z30" i="10"/>
  <c r="Z29" i="10"/>
  <c r="Z28" i="10"/>
  <c r="Z27" i="10"/>
  <c r="Z26" i="10"/>
  <c r="Z23" i="10"/>
  <c r="Z22" i="10"/>
  <c r="Z21" i="10"/>
  <c r="Z20" i="10"/>
  <c r="Z19" i="10"/>
  <c r="Z18" i="10"/>
  <c r="Z17" i="10"/>
  <c r="Z16" i="10"/>
  <c r="Z15" i="10"/>
  <c r="Z14" i="10"/>
  <c r="Z13" i="10"/>
  <c r="Z12" i="10"/>
  <c r="Z11" i="10"/>
  <c r="Z10" i="10"/>
  <c r="Z9" i="10"/>
  <c r="Z8" i="10"/>
  <c r="Z39" i="11" l="1"/>
  <c r="Z39" i="10"/>
  <c r="Z53" i="10"/>
  <c r="Z24" i="11"/>
  <c r="Z53" i="11"/>
  <c r="Z6" i="10"/>
  <c r="Z24" i="10"/>
  <c r="Z5" i="10" l="1"/>
  <c r="Z25" i="10" s="1"/>
  <c r="Z40" i="10" l="1"/>
  <c r="Z54" i="10"/>
  <c r="Z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mperry</author>
    <author>jmarks</author>
    <author>Lisa Cowan</author>
  </authors>
  <commentList>
    <comment ref="D3" authorId="0" shapeId="0" xr:uid="{00000000-0006-0000-0100-000001000000}">
      <text>
        <r>
          <rPr>
            <b/>
            <sz val="8"/>
            <color indexed="81"/>
            <rFont val="Tahoma"/>
            <family val="2"/>
          </rPr>
          <t>Excludes online-only institutions identified in 2010-11.</t>
        </r>
      </text>
    </comment>
    <comment ref="B4" authorId="1" shapeId="0" xr:uid="{00000000-0006-0000-0100-000002000000}">
      <text>
        <r>
          <rPr>
            <b/>
            <sz val="10"/>
            <color indexed="81"/>
            <rFont val="Tahoma"/>
            <family val="2"/>
          </rPr>
          <t>jmarks:</t>
        </r>
        <r>
          <rPr>
            <sz val="10"/>
            <color indexed="81"/>
            <rFont val="Tahoma"/>
            <family val="2"/>
          </rPr>
          <t xml:space="preserve">
216,379 (58%) by degree granting insts; 159,736 (42%) by non degree-granting insts.
</t>
        </r>
      </text>
    </comment>
    <comment ref="D4" authorId="2" shapeId="0" xr:uid="{00000000-0006-0000-0100-000003000000}">
      <text>
        <r>
          <rPr>
            <b/>
            <sz val="9"/>
            <color indexed="81"/>
            <rFont val="Tahoma"/>
            <family val="2"/>
          </rPr>
          <t>Lisa Cowan:</t>
        </r>
        <r>
          <rPr>
            <sz val="9"/>
            <color indexed="81"/>
            <rFont val="Tahoma"/>
            <family val="2"/>
          </rPr>
          <t xml:space="preserve">
311,123 (57%) by degree granting insts; 232,476 (43%) by non degree-granting insts.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200-000001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4" authorId="0" shapeId="0" xr:uid="{00000000-0006-0000-0300-000001000000}">
      <text>
        <r>
          <rPr>
            <b/>
            <sz val="8"/>
            <color indexed="81"/>
            <rFont val="Tahoma"/>
            <family val="2"/>
          </rPr>
          <t>Excludes online-only institutions identified in 2010-11.</t>
        </r>
      </text>
    </comment>
    <comment ref="P4" authorId="0" shapeId="0" xr:uid="{00000000-0006-0000-0300-000002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3" authorId="0" shapeId="0" xr:uid="{00000000-0006-0000-0400-000001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4" authorId="0" shapeId="0" xr:uid="{00000000-0006-0000-0500-000001000000}">
      <text>
        <r>
          <rPr>
            <b/>
            <sz val="8"/>
            <color indexed="81"/>
            <rFont val="Tahoma"/>
            <family val="2"/>
          </rPr>
          <t>Excludes online-only institutions identified in 2010-11.</t>
        </r>
      </text>
    </comment>
    <comment ref="P4" authorId="0" shapeId="0" xr:uid="{00000000-0006-0000-0500-000002000000}">
      <text>
        <r>
          <rPr>
            <b/>
            <sz val="8"/>
            <color indexed="81"/>
            <rFont val="Tahoma"/>
            <family val="2"/>
          </rPr>
          <t>Excludes online-only institutions identified in 2010-11.</t>
        </r>
      </text>
    </comment>
    <comment ref="Z32" authorId="0" shapeId="0" xr:uid="{00000000-0006-0000-0500-000003000000}">
      <text>
        <r>
          <rPr>
            <b/>
            <sz val="8"/>
            <color indexed="81"/>
            <rFont val="Tahoma"/>
            <family val="2"/>
          </rPr>
          <t>mperry:</t>
        </r>
        <r>
          <rPr>
            <sz val="8"/>
            <color indexed="81"/>
            <rFont val="Tahoma"/>
            <family val="2"/>
          </rPr>
          <t xml:space="preserve">
Note manual entry.
5/23/11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4" authorId="0" shapeId="0" xr:uid="{00000000-0006-0000-0600-000001000000}">
      <text>
        <r>
          <rPr>
            <b/>
            <sz val="8"/>
            <color indexed="81"/>
            <rFont val="Tahoma"/>
            <family val="2"/>
          </rPr>
          <t>Excludes online-only institutions identified in 2010-11.</t>
        </r>
      </text>
    </comment>
    <comment ref="P4" authorId="0" shapeId="0" xr:uid="{00000000-0006-0000-0600-000002000000}">
      <text>
        <r>
          <rPr>
            <b/>
            <sz val="8"/>
            <color indexed="81"/>
            <rFont val="Tahoma"/>
            <family val="2"/>
          </rPr>
          <t>Excludes online-only institutions identified in 2010-11.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D2" authorId="0" shapeId="0" xr:uid="{00000000-0006-0000-0700-000001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<sst xmlns="http://schemas.openxmlformats.org/spreadsheetml/2006/main" count="951" uniqueCount="132">
  <si>
    <t>Table 47</t>
  </si>
  <si>
    <r>
      <t>Sub-Bachelor's Certificates Awarded by Public and Private Colleges and Universities</t>
    </r>
    <r>
      <rPr>
        <vertAlign val="superscript"/>
        <sz val="10"/>
        <rFont val="Arial"/>
        <family val="2"/>
      </rPr>
      <t>1</t>
    </r>
  </si>
  <si>
    <t>Total</t>
  </si>
  <si>
    <t>Percent of Total</t>
  </si>
  <si>
    <t>Percent of Total Sub-Bachelor's Certificates Awarded</t>
  </si>
  <si>
    <r>
      <t>Black Students</t>
    </r>
    <r>
      <rPr>
        <vertAlign val="superscript"/>
        <sz val="10"/>
        <rFont val="Arial"/>
        <family val="2"/>
      </rPr>
      <t>2</t>
    </r>
  </si>
  <si>
    <t xml:space="preserve"> </t>
  </si>
  <si>
    <t>Percent at</t>
  </si>
  <si>
    <t>2019-20</t>
  </si>
  <si>
    <t>Public Colleges</t>
  </si>
  <si>
    <t>Women Students</t>
  </si>
  <si>
    <t>Foreign Students</t>
  </si>
  <si>
    <t>Black Students</t>
  </si>
  <si>
    <r>
      <t xml:space="preserve"> PBIs or HBCUs</t>
    </r>
    <r>
      <rPr>
        <vertAlign val="superscript"/>
        <sz val="10"/>
        <color indexed="8"/>
        <rFont val="Arial"/>
        <family val="2"/>
      </rPr>
      <t>3</t>
    </r>
  </si>
  <si>
    <r>
      <t>Hispanic Students</t>
    </r>
    <r>
      <rPr>
        <vertAlign val="superscript"/>
        <sz val="10"/>
        <rFont val="Arial"/>
        <family val="2"/>
      </rPr>
      <t>2</t>
    </r>
  </si>
  <si>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</si>
  <si>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</si>
  <si>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</si>
  <si>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</si>
  <si>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</si>
  <si>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</si>
  <si>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</si>
  <si>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</si>
  <si>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</si>
  <si>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</si>
  <si>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</si>
  <si>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</si>
  <si>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</si>
  <si>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</si>
  <si>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</si>
  <si>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</si>
  <si>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</si>
  <si>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</si>
  <si>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</si>
  <si>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</si>
  <si>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</si>
  <si>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</si>
  <si>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</si>
  <si>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</si>
  <si>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</si>
  <si>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</si>
  <si>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</si>
  <si>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</si>
  <si>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</si>
  <si>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</si>
  <si>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</si>
  <si>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</si>
  <si>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</si>
  <si>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</si>
  <si>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</si>
  <si>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</si>
  <si>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</si>
  <si>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</si>
  <si>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</si>
  <si>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</si>
  <si>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</si>
  <si>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</si>
  <si>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</si>
  <si>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</si>
  <si>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</si>
  <si>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</si>
  <si>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</si>
  <si>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</si>
  <si>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</si>
  <si>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</si>
  <si>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</si>
  <si>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</si>
  <si>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</si>
  <si>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</si>
  <si>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</si>
  <si>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</si>
  <si>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</si>
  <si>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indicates less than one-tenth of 1 percent.</t>
  </si>
  <si>
    <t xml:space="preserve">"NA" indicates not applicable. There was no institution of this type. </t>
  </si>
  <si>
    <r>
      <rPr>
        <vertAlign val="superscript"/>
        <sz val="10"/>
        <rFont val="Arial"/>
        <family val="2"/>
      </rPr>
      <t>1</t>
    </r>
    <r>
      <rPr>
        <sz val="10"/>
        <rFont val="Arial"/>
        <family val="2"/>
      </rPr>
      <t xml:space="preserve"> Table includes one- but less than two-year certificates and two- but less than four-year certificates (in the first major) awarded by all degree- and non-degree-granting institutions eligible for federal Title IV student financial aid in the 50 states and D.C., excluding service schools. Less than one-year certificates are not included. Non-degree-granting institutions are not included in other tables. About 95 percent of the certificates reported here were one- but less than two-year certificates, and 70 percent were awarded by degree-granting institutions. </t>
    </r>
  </si>
  <si>
    <r>
      <rPr>
        <vertAlign val="superscript"/>
        <sz val="10"/>
        <color indexed="8"/>
        <rFont val="Arial"/>
        <family val="2"/>
      </rPr>
      <t>2</t>
    </r>
    <r>
      <rPr>
        <sz val="10"/>
        <color indexed="8"/>
        <rFont val="Arial"/>
        <family val="2"/>
      </rPr>
      <t xml:space="preserve"> Calculated based on a total that excludes students whose race is unknown and students from foreign countries.  </t>
    </r>
  </si>
  <si>
    <r>
      <t xml:space="preserve">3 </t>
    </r>
    <r>
      <rPr>
        <sz val="10"/>
        <color indexed="8"/>
        <rFont val="Arial"/>
        <family val="2"/>
      </rPr>
      <t>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</si>
  <si>
    <t>Source: SREB analysis of National Center for Education Statistics completions surveys — www.nces.ed.gov/ipeds.</t>
  </si>
  <si>
    <t>September 2024</t>
  </si>
  <si>
    <t>Certificates</t>
  </si>
  <si>
    <t xml:space="preserve">Total 1&lt;4 Year </t>
  </si>
  <si>
    <t>2012-13</t>
  </si>
  <si>
    <t>2008-09</t>
  </si>
  <si>
    <t>2009-10</t>
  </si>
  <si>
    <t>2010-11</t>
  </si>
  <si>
    <t>2011-12</t>
  </si>
  <si>
    <t>2013-14</t>
  </si>
  <si>
    <t>2014-15</t>
  </si>
  <si>
    <t>2015-16</t>
  </si>
  <si>
    <t>2016-17</t>
  </si>
  <si>
    <t>2017-18</t>
  </si>
  <si>
    <t>2018-19</t>
  </si>
  <si>
    <t>grand 2+4</t>
  </si>
  <si>
    <t>degree 2+4</t>
  </si>
  <si>
    <t>grand 2</t>
  </si>
  <si>
    <t>degree 2</t>
  </si>
  <si>
    <t>Certificates at Public Institutions</t>
  </si>
  <si>
    <t>SOURCE:</t>
  </si>
  <si>
    <t xml:space="preserve">SREB analysis </t>
  </si>
  <si>
    <t>of National</t>
  </si>
  <si>
    <t>Center for</t>
  </si>
  <si>
    <t>Education</t>
  </si>
  <si>
    <t xml:space="preserve">Statistics </t>
  </si>
  <si>
    <t>IPEDS</t>
  </si>
  <si>
    <t>Completions</t>
  </si>
  <si>
    <t>Survey Data</t>
  </si>
  <si>
    <t>C2009</t>
  </si>
  <si>
    <t>(www.nces.ed.gov/ipeds).</t>
  </si>
  <si>
    <t>NOTE:</t>
  </si>
  <si>
    <t>Non-Degree Granting</t>
  </si>
  <si>
    <t>institutions were not</t>
  </si>
  <si>
    <t>filtered out to get</t>
  </si>
  <si>
    <t>certificates b/c many</t>
  </si>
  <si>
    <t>NDG institutions award</t>
  </si>
  <si>
    <t>only certificates.</t>
  </si>
  <si>
    <t>Certificates by Gender (Public &amp; Private)</t>
  </si>
  <si>
    <t>Total Men</t>
  </si>
  <si>
    <t>Total Women</t>
  </si>
  <si>
    <t>Center  for</t>
  </si>
  <si>
    <t>Certificates b/c many</t>
  </si>
  <si>
    <t>Certificates: All Races (does not include Non-Resident Aliens or Unknown)</t>
  </si>
  <si>
    <t>Certificates Awarded to Black Students: 1 But Less Than 2-year &amp; 2 But Less Than 4-year</t>
  </si>
  <si>
    <t>% Black in</t>
  </si>
  <si>
    <t>Total Black</t>
  </si>
  <si>
    <t>Total Black H/PBI</t>
  </si>
  <si>
    <t xml:space="preserve">HBI/PBI 1&lt;4 Year </t>
  </si>
  <si>
    <t>Certificates Awarded to Hispanic &amp; NRA Students: 1 But Less Than 2-year &amp; 2 But Less Than 4-year</t>
  </si>
  <si>
    <t>Total Hispanic</t>
  </si>
  <si>
    <t>Total NRA</t>
  </si>
  <si>
    <t xml:space="preserve">&amp; NRA 1&lt;4 Year </t>
  </si>
  <si>
    <t>2010-12</t>
  </si>
  <si>
    <t>Women as a % of Total Certificates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</si>
</sst>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_);\(#,##0.0\)"/>
  </numFmts>
  <fonts count="23">
    <font>
      <sz val="10"/>
      <name val="Helv"/>
    </font>
    <font>
      <sz val="11"/>
      <color theme="1"/>
      <name val="Calibri"/>
      <family val="2"/>
      <scheme val="minor"/>
    </font>
    <font>
      <sz val="10"/>
      <name val="AGaramond"/>
      <family val="3"/>
    </font>
    <font>
      <sz val="10"/>
      <name val="Arial"/>
      <family val="2"/>
    </font>
    <font>
      <vertAlign val="superscript"/>
      <sz val="10"/>
      <name val="Arial"/>
      <family val="2"/>
    </font>
    <font>
      <b/>
      <sz val="10"/>
      <name val="Arial"/>
      <family val="2"/>
    </font>
    <font>
      <b/>
      <sz val="8"/>
      <color indexed="81"/>
      <name val="Tahoma"/>
      <family val="2"/>
    </font>
    <font>
      <sz val="10"/>
      <color indexed="8"/>
      <name val="Arial"/>
      <family val="2"/>
    </font>
    <font>
      <vertAlign val="superscript"/>
      <sz val="10"/>
      <color indexed="8"/>
      <name val="Arial"/>
      <family val="2"/>
    </font>
    <font>
      <sz val="8"/>
      <name val="Helv"/>
    </font>
    <font>
      <sz val="10"/>
      <name val="Helv"/>
    </font>
    <font>
      <sz val="10"/>
      <color rgb="FF0000FF"/>
      <name val="Arial"/>
      <family val="2"/>
    </font>
    <font>
      <sz val="8"/>
      <color indexed="81"/>
      <name val="Tahoma"/>
      <family val="2"/>
    </font>
    <font>
      <sz val="10"/>
      <color rgb="FFFF0000"/>
      <name val="Arial"/>
      <family val="2"/>
    </font>
    <font>
      <sz val="10"/>
      <color rgb="FF00B050"/>
      <name val="Arial"/>
      <family val="2"/>
    </font>
    <font>
      <b/>
      <sz val="10"/>
      <color rgb="FF0000FF"/>
      <name val="Arial"/>
      <family val="2"/>
    </font>
    <font>
      <sz val="10"/>
      <color indexed="81"/>
      <name val="Tahoma"/>
      <family val="2"/>
    </font>
    <font>
      <b/>
      <sz val="10"/>
      <color indexed="81"/>
      <name val="Tahoma"/>
      <family val="2"/>
    </font>
    <font>
      <b/>
      <sz val="11"/>
      <name val="Arial"/>
      <family val="2"/>
    </font>
    <font>
      <sz val="9"/>
      <color indexed="81"/>
      <name val="Tahoma"/>
      <family val="2"/>
    </font>
    <font>
      <b/>
      <sz val="9"/>
      <color indexed="81"/>
      <name val="Tahoma"/>
      <family val="2"/>
    </font>
    <font>
      <sz val="10"/>
      <color theme="1"/>
      <name val="Arial"/>
      <family val="2"/>
    </font>
    <font>
      <sz val="11"/>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s>
  <borders count="40">
    <border>
      <left/>
      <right/>
      <top/>
      <bottom/>
      <diagonal/>
    </border>
    <border>
      <left/>
      <right/>
      <top style="thin">
        <color indexed="8"/>
      </top>
      <bottom style="thin">
        <color indexed="8"/>
      </bottom>
      <diagonal/>
    </border>
    <border>
      <left/>
      <right/>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8"/>
      </bottom>
      <diagonal/>
    </border>
    <border>
      <left/>
      <right/>
      <top style="thin">
        <color indexed="8"/>
      </top>
      <bottom style="thin">
        <color indexed="64"/>
      </bottom>
      <diagonal/>
    </border>
    <border>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8"/>
      </top>
      <bottom/>
      <diagonal/>
    </border>
    <border>
      <left style="thin">
        <color indexed="64"/>
      </left>
      <right/>
      <top/>
      <bottom style="thin">
        <color indexed="64"/>
      </bottom>
      <diagonal/>
    </border>
    <border>
      <left/>
      <right/>
      <top/>
      <bottom style="thin">
        <color rgb="FF000000"/>
      </bottom>
      <diagonal/>
    </border>
    <border>
      <left/>
      <right/>
      <top style="thin">
        <color rgb="FF000000"/>
      </top>
      <bottom style="thin">
        <color indexed="64"/>
      </bottom>
      <diagonal/>
    </border>
    <border>
      <left/>
      <right/>
      <top style="thin">
        <color rgb="FF000000"/>
      </top>
      <bottom/>
      <diagonal/>
    </border>
    <border>
      <left/>
      <right/>
      <top style="thin">
        <color rgb="FF000000"/>
      </top>
      <bottom style="thin">
        <color rgb="FF000000"/>
      </bottom>
      <diagonal/>
    </border>
    <border>
      <left/>
      <right/>
      <top style="thin">
        <color indexed="64"/>
      </top>
      <bottom style="thin">
        <color rgb="FF000000"/>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bottom/>
      <diagonal/>
    </border>
    <border>
      <left style="thin">
        <color indexed="64"/>
      </left>
      <right style="thin">
        <color rgb="FF000000"/>
      </right>
      <top style="thin">
        <color indexed="8"/>
      </top>
      <bottom/>
      <diagonal/>
    </border>
    <border>
      <left style="thin">
        <color rgb="FF000000"/>
      </left>
      <right style="thin">
        <color rgb="FF000000"/>
      </right>
      <top style="thin">
        <color rgb="FF000000"/>
      </top>
      <bottom/>
      <diagonal/>
    </border>
  </borders>
  <cellStyleXfs count="6">
    <xf numFmtId="37" fontId="0" fillId="0" borderId="0"/>
    <xf numFmtId="0" fontId="10" fillId="0" borderId="0">
      <alignment horizontal="left" wrapText="1"/>
    </xf>
    <xf numFmtId="0" fontId="3" fillId="0" borderId="0"/>
    <xf numFmtId="43" fontId="2" fillId="0" borderId="0" applyFont="0" applyFill="0" applyBorder="0" applyAlignment="0" applyProtection="0"/>
    <xf numFmtId="9" fontId="10" fillId="0" borderId="0" applyFont="0" applyFill="0" applyBorder="0" applyAlignment="0" applyProtection="0"/>
    <xf numFmtId="0" fontId="1" fillId="0" borderId="0"/>
  </cellStyleXfs>
  <cellXfs count="185">
    <xf numFmtId="37" fontId="0" fillId="0" borderId="0" xfId="0"/>
    <xf numFmtId="37" fontId="3" fillId="0" borderId="0" xfId="0" applyFont="1"/>
    <xf numFmtId="37" fontId="3" fillId="0" borderId="0" xfId="0" applyFont="1" applyAlignment="1">
      <alignment horizontal="left"/>
    </xf>
    <xf numFmtId="37" fontId="3" fillId="0" borderId="0" xfId="0" applyFont="1" applyAlignment="1">
      <alignment horizontal="right"/>
    </xf>
    <xf numFmtId="37" fontId="3" fillId="0" borderId="4" xfId="0" applyFont="1" applyBorder="1"/>
    <xf numFmtId="37" fontId="3" fillId="0" borderId="0" xfId="0" applyFont="1" applyAlignment="1">
      <alignment horizontal="centerContinuous"/>
    </xf>
    <xf numFmtId="37" fontId="3" fillId="0" borderId="1" xfId="0" applyFont="1" applyBorder="1"/>
    <xf numFmtId="3" fontId="3" fillId="0" borderId="0" xfId="0" applyNumberFormat="1" applyFont="1"/>
    <xf numFmtId="37" fontId="5" fillId="0" borderId="0" xfId="0" applyFont="1"/>
    <xf numFmtId="37" fontId="3" fillId="0" borderId="0" xfId="0" applyFont="1" applyAlignment="1">
      <alignment horizontal="center"/>
    </xf>
    <xf numFmtId="37" fontId="3" fillId="0" borderId="8" xfId="0" applyFont="1" applyBorder="1" applyAlignment="1">
      <alignment horizontal="centerContinuous"/>
    </xf>
    <xf numFmtId="37" fontId="3" fillId="0" borderId="2" xfId="0" applyFont="1" applyBorder="1" applyAlignment="1">
      <alignment horizontal="center"/>
    </xf>
    <xf numFmtId="37" fontId="3" fillId="0" borderId="1" xfId="0" applyFont="1" applyBorder="1" applyAlignment="1">
      <alignment horizontal="centerContinuous"/>
    </xf>
    <xf numFmtId="37" fontId="3" fillId="0" borderId="2" xfId="0" applyFont="1" applyBorder="1" applyAlignment="1">
      <alignment horizontal="centerContinuous"/>
    </xf>
    <xf numFmtId="3" fontId="3" fillId="2" borderId="0" xfId="1" applyNumberFormat="1" applyFont="1" applyFill="1" applyAlignment="1"/>
    <xf numFmtId="3" fontId="3" fillId="0" borderId="0" xfId="1" applyNumberFormat="1" applyFont="1" applyAlignment="1"/>
    <xf numFmtId="3" fontId="3" fillId="0" borderId="4" xfId="1" applyNumberFormat="1" applyFont="1" applyBorder="1" applyAlignment="1"/>
    <xf numFmtId="3" fontId="3" fillId="2" borderId="6" xfId="1" applyNumberFormat="1" applyFont="1" applyFill="1" applyBorder="1" applyAlignment="1"/>
    <xf numFmtId="0" fontId="3" fillId="0" borderId="0" xfId="2"/>
    <xf numFmtId="37" fontId="3" fillId="0" borderId="6" xfId="1" applyNumberFormat="1" applyFont="1" applyBorder="1" applyAlignment="1"/>
    <xf numFmtId="37" fontId="3" fillId="0" borderId="0" xfId="1" applyNumberFormat="1" applyFont="1" applyAlignment="1"/>
    <xf numFmtId="164" fontId="3" fillId="0" borderId="0" xfId="1" applyNumberFormat="1" applyFont="1" applyAlignment="1"/>
    <xf numFmtId="37" fontId="3" fillId="0" borderId="4" xfId="1" applyNumberFormat="1" applyFont="1" applyBorder="1" applyAlignment="1"/>
    <xf numFmtId="0" fontId="3" fillId="0" borderId="6" xfId="1" applyFont="1" applyBorder="1" applyAlignment="1"/>
    <xf numFmtId="37" fontId="5" fillId="0" borderId="6" xfId="0" applyFont="1" applyBorder="1"/>
    <xf numFmtId="3" fontId="11" fillId="0" borderId="6" xfId="1" applyNumberFormat="1" applyFont="1" applyBorder="1" applyAlignment="1"/>
    <xf numFmtId="164" fontId="11" fillId="0" borderId="0" xfId="1" applyNumberFormat="1" applyFont="1" applyAlignment="1"/>
    <xf numFmtId="3" fontId="11" fillId="0" borderId="7" xfId="3" applyNumberFormat="1" applyFont="1" applyBorder="1"/>
    <xf numFmtId="3" fontId="3" fillId="0" borderId="6" xfId="3" applyNumberFormat="1" applyFont="1" applyBorder="1"/>
    <xf numFmtId="37" fontId="5" fillId="0" borderId="1" xfId="0" applyFont="1" applyBorder="1"/>
    <xf numFmtId="3" fontId="3" fillId="0" borderId="0" xfId="3" applyNumberFormat="1" applyFont="1"/>
    <xf numFmtId="3" fontId="3" fillId="0" borderId="4" xfId="3" applyNumberFormat="1" applyFont="1" applyBorder="1"/>
    <xf numFmtId="37" fontId="11" fillId="0" borderId="0" xfId="1" applyNumberFormat="1" applyFont="1" applyAlignment="1"/>
    <xf numFmtId="37" fontId="11" fillId="0" borderId="0" xfId="0" applyFont="1"/>
    <xf numFmtId="37" fontId="11" fillId="0" borderId="6" xfId="1" applyNumberFormat="1" applyFont="1" applyBorder="1" applyAlignment="1"/>
    <xf numFmtId="3" fontId="3" fillId="0" borderId="6" xfId="1" applyNumberFormat="1" applyFont="1" applyBorder="1" applyAlignment="1">
      <alignment horizontal="right"/>
    </xf>
    <xf numFmtId="3" fontId="3" fillId="0" borderId="0" xfId="0" applyNumberFormat="1" applyFont="1" applyAlignment="1">
      <alignment horizontal="right"/>
    </xf>
    <xf numFmtId="3" fontId="11" fillId="0" borderId="0" xfId="1" applyNumberFormat="1" applyFont="1" applyAlignment="1"/>
    <xf numFmtId="37" fontId="13" fillId="0" borderId="0" xfId="0" applyFont="1"/>
    <xf numFmtId="37" fontId="14" fillId="0" borderId="0" xfId="0" applyFont="1"/>
    <xf numFmtId="3" fontId="3" fillId="0" borderId="6" xfId="1" applyNumberFormat="1" applyFont="1" applyBorder="1" applyAlignment="1"/>
    <xf numFmtId="164" fontId="3" fillId="0" borderId="0" xfId="0" applyNumberFormat="1" applyFont="1" applyAlignment="1">
      <alignment horizontal="right"/>
    </xf>
    <xf numFmtId="164" fontId="3" fillId="2" borderId="6" xfId="1" applyNumberFormat="1" applyFont="1" applyFill="1" applyBorder="1" applyAlignment="1"/>
    <xf numFmtId="164" fontId="3" fillId="2" borderId="0" xfId="1" applyNumberFormat="1" applyFont="1" applyFill="1" applyAlignment="1"/>
    <xf numFmtId="164" fontId="3" fillId="0" borderId="13" xfId="0" applyNumberFormat="1" applyFont="1" applyBorder="1" applyAlignment="1">
      <alignment horizontal="right"/>
    </xf>
    <xf numFmtId="164" fontId="3" fillId="0" borderId="5" xfId="0" applyNumberFormat="1" applyFont="1" applyBorder="1" applyAlignment="1">
      <alignment horizontal="right"/>
    </xf>
    <xf numFmtId="164" fontId="3" fillId="0" borderId="5" xfId="1" applyNumberFormat="1" applyFont="1" applyBorder="1" applyAlignment="1"/>
    <xf numFmtId="164" fontId="3" fillId="2" borderId="5" xfId="1" applyNumberFormat="1" applyFont="1" applyFill="1" applyBorder="1" applyAlignment="1"/>
    <xf numFmtId="164" fontId="3" fillId="2" borderId="14" xfId="1" applyNumberFormat="1" applyFont="1" applyFill="1" applyBorder="1" applyAlignment="1"/>
    <xf numFmtId="37" fontId="3" fillId="0" borderId="12" xfId="0" applyFont="1" applyBorder="1" applyAlignment="1">
      <alignment horizontal="centerContinuous"/>
    </xf>
    <xf numFmtId="164" fontId="3" fillId="0" borderId="3" xfId="0" applyNumberFormat="1" applyFont="1" applyBorder="1" applyAlignment="1">
      <alignment horizontal="right"/>
    </xf>
    <xf numFmtId="164" fontId="3" fillId="0" borderId="16" xfId="0" applyNumberFormat="1" applyFont="1" applyBorder="1" applyAlignment="1">
      <alignment horizontal="right"/>
    </xf>
    <xf numFmtId="49" fontId="3" fillId="0" borderId="0" xfId="0" applyNumberFormat="1" applyFont="1" applyAlignment="1">
      <alignment horizontal="right"/>
    </xf>
    <xf numFmtId="37" fontId="0" fillId="0" borderId="1" xfId="0" applyBorder="1" applyAlignment="1">
      <alignment horizontal="centerContinuous"/>
    </xf>
    <xf numFmtId="37" fontId="3" fillId="0" borderId="5" xfId="0" applyFont="1" applyBorder="1" applyAlignment="1">
      <alignment horizontal="right"/>
    </xf>
    <xf numFmtId="37" fontId="5" fillId="0" borderId="6" xfId="0" applyFont="1" applyBorder="1" applyAlignment="1">
      <alignment horizontal="center"/>
    </xf>
    <xf numFmtId="3" fontId="3" fillId="0" borderId="13" xfId="0" applyNumberFormat="1" applyFont="1" applyBorder="1" applyAlignment="1">
      <alignment horizontal="right"/>
    </xf>
    <xf numFmtId="3" fontId="3" fillId="0" borderId="5" xfId="0" applyNumberFormat="1" applyFont="1" applyBorder="1" applyAlignment="1">
      <alignment horizontal="right"/>
    </xf>
    <xf numFmtId="165" fontId="3" fillId="0" borderId="5" xfId="0" quotePrefix="1" applyNumberFormat="1" applyFont="1" applyBorder="1" applyAlignment="1">
      <alignment horizontal="right"/>
    </xf>
    <xf numFmtId="3" fontId="3" fillId="2" borderId="5" xfId="1" applyNumberFormat="1" applyFont="1" applyFill="1" applyBorder="1" applyAlignment="1">
      <alignment horizontal="right"/>
    </xf>
    <xf numFmtId="3" fontId="3" fillId="0" borderId="5" xfId="1" applyNumberFormat="1" applyFont="1" applyBorder="1" applyAlignment="1">
      <alignment horizontal="right"/>
    </xf>
    <xf numFmtId="164" fontId="3" fillId="0" borderId="19" xfId="0" applyNumberFormat="1" applyFont="1" applyBorder="1" applyAlignment="1">
      <alignment horizontal="right"/>
    </xf>
    <xf numFmtId="164" fontId="3" fillId="0" borderId="20" xfId="0" applyNumberFormat="1" applyFont="1" applyBorder="1" applyAlignment="1">
      <alignment horizontal="right"/>
    </xf>
    <xf numFmtId="164" fontId="3" fillId="0" borderId="20" xfId="1" applyNumberFormat="1" applyFont="1" applyBorder="1" applyAlignment="1"/>
    <xf numFmtId="164" fontId="3" fillId="2" borderId="20" xfId="1" applyNumberFormat="1" applyFont="1" applyFill="1" applyBorder="1" applyAlignment="1"/>
    <xf numFmtId="37" fontId="8" fillId="0" borderId="0" xfId="0" applyFont="1" applyAlignment="1">
      <alignment wrapText="1"/>
    </xf>
    <xf numFmtId="37" fontId="4" fillId="0" borderId="0" xfId="0" applyFont="1" applyAlignment="1">
      <alignment wrapText="1"/>
    </xf>
    <xf numFmtId="37" fontId="5" fillId="0" borderId="6" xfId="0" applyFont="1" applyBorder="1" applyAlignment="1">
      <alignment horizontal="right"/>
    </xf>
    <xf numFmtId="3" fontId="3" fillId="0" borderId="6" xfId="0" applyNumberFormat="1" applyFont="1" applyBorder="1"/>
    <xf numFmtId="3" fontId="11" fillId="3" borderId="6" xfId="1" applyNumberFormat="1" applyFont="1" applyFill="1" applyBorder="1" applyAlignment="1"/>
    <xf numFmtId="3" fontId="11" fillId="3" borderId="7" xfId="3" applyNumberFormat="1" applyFont="1" applyFill="1" applyBorder="1"/>
    <xf numFmtId="164" fontId="11" fillId="3" borderId="0" xfId="1" applyNumberFormat="1" applyFont="1" applyFill="1" applyAlignment="1"/>
    <xf numFmtId="37" fontId="15" fillId="3" borderId="0" xfId="0" applyFont="1" applyFill="1" applyAlignment="1">
      <alignment horizontal="center"/>
    </xf>
    <xf numFmtId="37" fontId="15" fillId="3" borderId="6" xfId="0" applyFont="1" applyFill="1" applyBorder="1" applyAlignment="1">
      <alignment horizontal="right"/>
    </xf>
    <xf numFmtId="3" fontId="11" fillId="3" borderId="0" xfId="1" applyNumberFormat="1" applyFont="1" applyFill="1" applyAlignment="1"/>
    <xf numFmtId="3" fontId="11" fillId="3" borderId="4" xfId="1" applyNumberFormat="1" applyFont="1" applyFill="1" applyBorder="1" applyAlignment="1"/>
    <xf numFmtId="37" fontId="5" fillId="0" borderId="0" xfId="0" applyFont="1" applyAlignment="1">
      <alignment vertical="center"/>
    </xf>
    <xf numFmtId="37" fontId="3" fillId="0" borderId="0" xfId="0" applyFont="1" applyAlignment="1">
      <alignment vertical="center"/>
    </xf>
    <xf numFmtId="3" fontId="11" fillId="0" borderId="22" xfId="1" applyNumberFormat="1" applyFont="1" applyBorder="1" applyAlignment="1"/>
    <xf numFmtId="3" fontId="11" fillId="0" borderId="23" xfId="3" applyNumberFormat="1" applyFont="1" applyBorder="1"/>
    <xf numFmtId="164" fontId="11" fillId="0" borderId="21" xfId="1" applyNumberFormat="1" applyFont="1" applyBorder="1" applyAlignment="1"/>
    <xf numFmtId="3" fontId="3" fillId="0" borderId="21" xfId="0" applyNumberFormat="1" applyFont="1" applyBorder="1"/>
    <xf numFmtId="3" fontId="3" fillId="0" borderId="22" xfId="0" applyNumberFormat="1" applyFont="1" applyBorder="1"/>
    <xf numFmtId="3" fontId="7" fillId="0" borderId="6" xfId="0" applyNumberFormat="1" applyFont="1" applyBorder="1"/>
    <xf numFmtId="37" fontId="5" fillId="0" borderId="22" xfId="0" applyFont="1" applyBorder="1" applyAlignment="1">
      <alignment horizontal="right"/>
    </xf>
    <xf numFmtId="165" fontId="11" fillId="3" borderId="0" xfId="1" applyNumberFormat="1" applyFont="1" applyFill="1" applyAlignment="1"/>
    <xf numFmtId="165" fontId="11" fillId="3" borderId="4" xfId="1" applyNumberFormat="1" applyFont="1" applyFill="1" applyBorder="1" applyAlignment="1"/>
    <xf numFmtId="165" fontId="11" fillId="3" borderId="6" xfId="1" applyNumberFormat="1" applyFont="1" applyFill="1" applyBorder="1" applyAlignment="1"/>
    <xf numFmtId="165" fontId="11" fillId="3" borderId="7" xfId="3" applyNumberFormat="1" applyFont="1" applyFill="1" applyBorder="1"/>
    <xf numFmtId="37" fontId="5" fillId="0" borderId="0" xfId="0" applyFont="1" applyAlignment="1">
      <alignment horizontal="right" vertical="center"/>
    </xf>
    <xf numFmtId="37" fontId="11" fillId="4" borderId="6" xfId="1" applyNumberFormat="1" applyFont="1" applyFill="1" applyBorder="1" applyAlignment="1">
      <alignment horizontal="right"/>
    </xf>
    <xf numFmtId="37" fontId="11" fillId="4" borderId="0" xfId="1" applyNumberFormat="1" applyFont="1" applyFill="1" applyAlignment="1">
      <alignment horizontal="right"/>
    </xf>
    <xf numFmtId="164" fontId="11" fillId="4" borderId="0" xfId="1" applyNumberFormat="1" applyFont="1" applyFill="1" applyAlignment="1">
      <alignment horizontal="right"/>
    </xf>
    <xf numFmtId="3" fontId="11" fillId="4" borderId="0" xfId="1" applyNumberFormat="1" applyFont="1" applyFill="1" applyAlignment="1">
      <alignment horizontal="right"/>
    </xf>
    <xf numFmtId="3" fontId="11" fillId="4" borderId="4" xfId="1" applyNumberFormat="1" applyFont="1" applyFill="1" applyBorder="1" applyAlignment="1">
      <alignment horizontal="right"/>
    </xf>
    <xf numFmtId="3" fontId="11" fillId="4" borderId="6" xfId="1" applyNumberFormat="1" applyFont="1" applyFill="1" applyBorder="1" applyAlignment="1">
      <alignment horizontal="right"/>
    </xf>
    <xf numFmtId="37" fontId="3" fillId="0" borderId="24" xfId="0" applyFont="1" applyBorder="1" applyAlignment="1">
      <alignment horizontal="centerContinuous"/>
    </xf>
    <xf numFmtId="37" fontId="3" fillId="0" borderId="17" xfId="0" applyFont="1" applyBorder="1" applyAlignment="1">
      <alignment horizontal="centerContinuous"/>
    </xf>
    <xf numFmtId="37" fontId="3" fillId="0" borderId="20" xfId="0" applyFont="1" applyBorder="1"/>
    <xf numFmtId="37" fontId="3" fillId="0" borderId="5" xfId="0" applyFont="1" applyBorder="1"/>
    <xf numFmtId="37" fontId="3" fillId="0" borderId="0" xfId="0" applyFont="1" applyAlignment="1">
      <alignment vertical="top"/>
    </xf>
    <xf numFmtId="37" fontId="5" fillId="0" borderId="0" xfId="0" applyFont="1" applyAlignment="1">
      <alignment horizontal="center"/>
    </xf>
    <xf numFmtId="37" fontId="5" fillId="0" borderId="21" xfId="0" applyFont="1" applyBorder="1" applyAlignment="1">
      <alignment horizontal="center"/>
    </xf>
    <xf numFmtId="37" fontId="5" fillId="0" borderId="21" xfId="0" applyFont="1" applyBorder="1"/>
    <xf numFmtId="37" fontId="5" fillId="0" borderId="25" xfId="0" applyFont="1" applyBorder="1" applyAlignment="1">
      <alignment horizontal="center"/>
    </xf>
    <xf numFmtId="37" fontId="18" fillId="0" borderId="0" xfId="0" applyFont="1" applyAlignment="1">
      <alignment horizontal="centerContinuous"/>
    </xf>
    <xf numFmtId="37" fontId="5" fillId="0" borderId="22" xfId="0" applyFont="1" applyBorder="1" applyAlignment="1">
      <alignment horizontal="center"/>
    </xf>
    <xf numFmtId="3" fontId="7" fillId="0" borderId="22" xfId="0" applyNumberFormat="1" applyFont="1" applyBorder="1"/>
    <xf numFmtId="37" fontId="5" fillId="0" borderId="4" xfId="0" applyFont="1" applyBorder="1" applyAlignment="1">
      <alignment horizontal="center"/>
    </xf>
    <xf numFmtId="3" fontId="21" fillId="0" borderId="0" xfId="0" applyNumberFormat="1" applyFont="1"/>
    <xf numFmtId="3" fontId="21" fillId="0" borderId="4" xfId="0" applyNumberFormat="1" applyFont="1" applyBorder="1"/>
    <xf numFmtId="3" fontId="21" fillId="0" borderId="6" xfId="0" applyNumberFormat="1" applyFont="1" applyBorder="1"/>
    <xf numFmtId="164" fontId="3" fillId="2" borderId="5" xfId="1" applyNumberFormat="1" applyFont="1" applyFill="1" applyBorder="1" applyAlignment="1">
      <alignment horizontal="right"/>
    </xf>
    <xf numFmtId="164" fontId="3" fillId="2" borderId="14" xfId="1" applyNumberFormat="1" applyFont="1" applyFill="1" applyBorder="1" applyAlignment="1">
      <alignment horizontal="right"/>
    </xf>
    <xf numFmtId="37" fontId="5" fillId="5" borderId="6" xfId="0" applyFont="1" applyFill="1" applyBorder="1" applyAlignment="1">
      <alignment horizontal="right"/>
    </xf>
    <xf numFmtId="9" fontId="3" fillId="0" borderId="0" xfId="4" applyFont="1"/>
    <xf numFmtId="9" fontId="5" fillId="0" borderId="0" xfId="4" applyFont="1"/>
    <xf numFmtId="9" fontId="3" fillId="5" borderId="0" xfId="4" applyFont="1" applyFill="1"/>
    <xf numFmtId="166" fontId="0" fillId="0" borderId="0" xfId="0" applyNumberFormat="1"/>
    <xf numFmtId="37" fontId="3" fillId="0" borderId="15" xfId="0" applyFont="1" applyBorder="1" applyAlignment="1">
      <alignment horizontal="center"/>
    </xf>
    <xf numFmtId="37" fontId="3" fillId="0" borderId="18" xfId="0" applyFont="1" applyBorder="1" applyAlignment="1">
      <alignment horizontal="centerContinuous"/>
    </xf>
    <xf numFmtId="37" fontId="3" fillId="0" borderId="15" xfId="0" applyFont="1" applyBorder="1" applyAlignment="1">
      <alignment horizontal="centerContinuous"/>
    </xf>
    <xf numFmtId="37" fontId="3" fillId="0" borderId="10" xfId="0" applyFont="1" applyBorder="1" applyAlignment="1">
      <alignment horizontal="centerContinuous"/>
    </xf>
    <xf numFmtId="3" fontId="11" fillId="4" borderId="7" xfId="1" applyNumberFormat="1" applyFont="1" applyFill="1" applyBorder="1" applyAlignment="1">
      <alignment horizontal="right"/>
    </xf>
    <xf numFmtId="3" fontId="11" fillId="0" borderId="7" xfId="1" applyNumberFormat="1" applyFont="1" applyBorder="1" applyAlignment="1">
      <alignment horizontal="right"/>
    </xf>
    <xf numFmtId="37" fontId="3" fillId="0" borderId="26" xfId="0" applyFont="1" applyBorder="1"/>
    <xf numFmtId="37" fontId="0" fillId="0" borderId="26" xfId="0" applyBorder="1"/>
    <xf numFmtId="3" fontId="3" fillId="0" borderId="26" xfId="3" applyNumberFormat="1" applyFont="1" applyBorder="1"/>
    <xf numFmtId="37" fontId="5" fillId="5" borderId="6" xfId="0" applyFont="1" applyFill="1" applyBorder="1" applyAlignment="1">
      <alignment horizontal="center"/>
    </xf>
    <xf numFmtId="3" fontId="11" fillId="0" borderId="0" xfId="3" applyNumberFormat="1" applyFont="1" applyBorder="1"/>
    <xf numFmtId="37" fontId="5" fillId="0" borderId="26" xfId="0" applyFont="1" applyBorder="1" applyAlignment="1">
      <alignment horizontal="center"/>
    </xf>
    <xf numFmtId="37" fontId="5" fillId="0" borderId="27" xfId="0" applyFont="1" applyBorder="1" applyAlignment="1">
      <alignment horizontal="right"/>
    </xf>
    <xf numFmtId="3" fontId="11" fillId="0" borderId="28" xfId="3" applyNumberFormat="1" applyFont="1" applyBorder="1"/>
    <xf numFmtId="3" fontId="21" fillId="0" borderId="26" xfId="0" applyNumberFormat="1" applyFont="1" applyBorder="1"/>
    <xf numFmtId="3" fontId="21" fillId="0" borderId="29" xfId="0" applyNumberFormat="1" applyFont="1" applyBorder="1"/>
    <xf numFmtId="37" fontId="5" fillId="5" borderId="28" xfId="0" applyFont="1" applyFill="1" applyBorder="1" applyAlignment="1">
      <alignment horizontal="right"/>
    </xf>
    <xf numFmtId="165" fontId="11" fillId="3" borderId="0" xfId="3" applyNumberFormat="1" applyFont="1" applyFill="1" applyBorder="1"/>
    <xf numFmtId="37" fontId="15" fillId="3" borderId="27" xfId="0" applyFont="1" applyFill="1" applyBorder="1" applyAlignment="1">
      <alignment horizontal="right"/>
    </xf>
    <xf numFmtId="165" fontId="11" fillId="3" borderId="30" xfId="1" applyNumberFormat="1" applyFont="1" applyFill="1" applyBorder="1" applyAlignment="1"/>
    <xf numFmtId="37" fontId="3" fillId="5" borderId="0" xfId="0" applyFont="1" applyFill="1" applyAlignment="1">
      <alignment vertical="center"/>
    </xf>
    <xf numFmtId="37" fontId="3" fillId="5" borderId="0" xfId="0" applyFont="1" applyFill="1"/>
    <xf numFmtId="37" fontId="5" fillId="5" borderId="0" xfId="0" applyFont="1" applyFill="1" applyAlignment="1">
      <alignment horizontal="right"/>
    </xf>
    <xf numFmtId="37" fontId="5" fillId="5" borderId="0" xfId="0" applyFont="1" applyFill="1"/>
    <xf numFmtId="3" fontId="3" fillId="0" borderId="29" xfId="0" applyNumberFormat="1" applyFont="1" applyBorder="1"/>
    <xf numFmtId="37" fontId="11" fillId="4" borderId="4" xfId="1" applyNumberFormat="1" applyFont="1" applyFill="1" applyBorder="1" applyAlignment="1">
      <alignment horizontal="right"/>
    </xf>
    <xf numFmtId="37" fontId="5" fillId="5" borderId="29" xfId="0" applyFont="1" applyFill="1" applyBorder="1" applyAlignment="1">
      <alignment horizontal="right"/>
    </xf>
    <xf numFmtId="37" fontId="3" fillId="0" borderId="29" xfId="0" applyFont="1" applyBorder="1"/>
    <xf numFmtId="165" fontId="3" fillId="0" borderId="5" xfId="1" applyNumberFormat="1" applyFont="1" applyBorder="1" applyAlignment="1">
      <alignment horizontal="right"/>
    </xf>
    <xf numFmtId="164" fontId="3" fillId="0" borderId="5" xfId="1" applyNumberFormat="1" applyFont="1" applyBorder="1" applyAlignment="1">
      <alignment horizontal="right"/>
    </xf>
    <xf numFmtId="3" fontId="3" fillId="0" borderId="28" xfId="1" applyNumberFormat="1" applyFont="1" applyBorder="1" applyAlignment="1"/>
    <xf numFmtId="3" fontId="3" fillId="0" borderId="31" xfId="1" applyNumberFormat="1" applyFont="1" applyBorder="1" applyAlignment="1">
      <alignment horizontal="right"/>
    </xf>
    <xf numFmtId="164" fontId="3" fillId="0" borderId="31" xfId="1" applyNumberFormat="1" applyFont="1" applyBorder="1" applyAlignment="1"/>
    <xf numFmtId="164" fontId="3" fillId="0" borderId="32" xfId="1" applyNumberFormat="1" applyFont="1" applyBorder="1" applyAlignment="1"/>
    <xf numFmtId="164" fontId="3" fillId="0" borderId="28" xfId="1" applyNumberFormat="1" applyFont="1" applyBorder="1" applyAlignment="1"/>
    <xf numFmtId="3" fontId="3" fillId="2" borderId="26" xfId="1" applyNumberFormat="1" applyFont="1" applyFill="1" applyBorder="1" applyAlignment="1"/>
    <xf numFmtId="165" fontId="3" fillId="0" borderId="31" xfId="1" applyNumberFormat="1" applyFont="1" applyBorder="1" applyAlignment="1">
      <alignment horizontal="right"/>
    </xf>
    <xf numFmtId="37" fontId="3" fillId="0" borderId="26" xfId="0" applyFont="1" applyBorder="1" applyAlignment="1">
      <alignment horizontal="right"/>
    </xf>
    <xf numFmtId="165" fontId="3" fillId="2" borderId="5" xfId="1" applyNumberFormat="1" applyFont="1" applyFill="1" applyBorder="1" applyAlignment="1">
      <alignment horizontal="right"/>
    </xf>
    <xf numFmtId="3" fontId="3" fillId="2" borderId="33" xfId="1" applyNumberFormat="1" applyFont="1" applyFill="1" applyBorder="1" applyAlignment="1">
      <alignment horizontal="right"/>
    </xf>
    <xf numFmtId="37" fontId="22" fillId="0" borderId="0" xfId="0" applyFont="1"/>
    <xf numFmtId="3" fontId="11" fillId="0" borderId="7" xfId="3" applyNumberFormat="1" applyFont="1" applyFill="1" applyBorder="1"/>
    <xf numFmtId="37" fontId="7" fillId="0" borderId="2" xfId="0" quotePrefix="1" applyFont="1" applyBorder="1" applyAlignment="1">
      <alignment horizontal="centerContinuous"/>
    </xf>
    <xf numFmtId="37" fontId="7" fillId="0" borderId="9" xfId="0" quotePrefix="1" applyFont="1" applyBorder="1" applyAlignment="1">
      <alignment horizontal="centerContinuous"/>
    </xf>
    <xf numFmtId="37" fontId="7" fillId="0" borderId="11" xfId="0" applyFont="1" applyBorder="1" applyAlignment="1">
      <alignment horizontal="center"/>
    </xf>
    <xf numFmtId="164" fontId="3" fillId="2" borderId="34" xfId="1" applyNumberFormat="1" applyFont="1" applyFill="1" applyBorder="1" applyAlignment="1"/>
    <xf numFmtId="164" fontId="3" fillId="2" borderId="35" xfId="1" applyNumberFormat="1" applyFont="1" applyFill="1" applyBorder="1" applyAlignment="1">
      <alignment horizontal="right"/>
    </xf>
    <xf numFmtId="164" fontId="3" fillId="2" borderId="26" xfId="1" applyNumberFormat="1" applyFont="1" applyFill="1" applyBorder="1" applyAlignment="1"/>
    <xf numFmtId="164" fontId="3" fillId="0" borderId="35" xfId="1" applyNumberFormat="1" applyFont="1" applyBorder="1" applyAlignment="1">
      <alignment horizontal="right"/>
    </xf>
    <xf numFmtId="164" fontId="3" fillId="2" borderId="36" xfId="1" applyNumberFormat="1" applyFont="1" applyFill="1" applyBorder="1" applyAlignment="1"/>
    <xf numFmtId="164" fontId="3" fillId="2" borderId="33" xfId="1" applyNumberFormat="1" applyFont="1" applyFill="1" applyBorder="1" applyAlignment="1">
      <alignment horizontal="right"/>
    </xf>
    <xf numFmtId="164" fontId="3" fillId="2" borderId="37" xfId="1" applyNumberFormat="1" applyFont="1" applyFill="1" applyBorder="1" applyAlignment="1">
      <alignment horizontal="right"/>
    </xf>
    <xf numFmtId="164" fontId="3" fillId="2" borderId="37" xfId="1" applyNumberFormat="1" applyFont="1" applyFill="1" applyBorder="1" applyAlignment="1"/>
    <xf numFmtId="37" fontId="15" fillId="3" borderId="29" xfId="0" applyFont="1" applyFill="1" applyBorder="1" applyAlignment="1">
      <alignment horizontal="right"/>
    </xf>
    <xf numFmtId="37" fontId="3" fillId="0" borderId="0" xfId="0" applyFont="1" applyAlignment="1">
      <alignment vertical="top" wrapText="1"/>
    </xf>
    <xf numFmtId="37" fontId="0" fillId="0" borderId="0" xfId="0" applyAlignment="1">
      <alignment vertical="top" wrapText="1"/>
    </xf>
    <xf numFmtId="37" fontId="3" fillId="0" borderId="0" xfId="0" applyFont="1" applyAlignment="1">
      <alignment horizontal="left" vertical="top" wrapText="1"/>
    </xf>
    <xf numFmtId="37" fontId="7" fillId="0" borderId="0" xfId="0" applyFont="1" applyAlignment="1">
      <alignment horizontal="left" vertical="top" wrapText="1"/>
    </xf>
    <xf numFmtId="37" fontId="8" fillId="0" borderId="0" xfId="0" applyFont="1" applyAlignment="1">
      <alignment horizontal="left" vertical="top" wrapText="1"/>
    </xf>
    <xf numFmtId="37" fontId="3" fillId="0" borderId="0" xfId="0" applyFont="1" applyAlignment="1">
      <alignment wrapText="1"/>
    </xf>
    <xf numFmtId="37" fontId="0" fillId="0" borderId="0" xfId="0" applyAlignment="1">
      <alignment wrapText="1"/>
    </xf>
    <xf numFmtId="37" fontId="3" fillId="0" borderId="38" xfId="0" applyFont="1" applyBorder="1" applyAlignment="1">
      <alignment horizontal="centerContinuous"/>
    </xf>
    <xf numFmtId="37" fontId="3" fillId="0" borderId="0" xfId="0" applyFont="1" applyBorder="1"/>
    <xf numFmtId="37" fontId="3" fillId="0" borderId="0" xfId="0" applyFont="1" applyBorder="1" applyAlignment="1">
      <alignment horizontal="centerContinuous"/>
    </xf>
    <xf numFmtId="37" fontId="3" fillId="0" borderId="34" xfId="0" applyFont="1" applyBorder="1" applyAlignment="1">
      <alignment horizontal="centerContinuous"/>
    </xf>
    <xf numFmtId="37" fontId="3" fillId="0" borderId="39" xfId="0" applyFont="1" applyBorder="1"/>
  </cellXfs>
  <cellStyles count="6">
    <cellStyle name="Comma 2" xfId="3" xr:uid="{00000000-0005-0000-0000-000000000000}"/>
    <cellStyle name="Normal" xfId="0" builtinId="0"/>
    <cellStyle name="Normal 2" xfId="1" xr:uid="{00000000-0005-0000-0000-000002000000}"/>
    <cellStyle name="Normal 2 2" xfId="2" xr:uid="{00000000-0005-0000-0000-000003000000}"/>
    <cellStyle name="Normal 3" xfId="5" xr:uid="{0F86C971-0A96-40DB-ACA9-A72661AB75D8}"/>
    <cellStyle name="Percent" xfId="4" builtinId="5"/>
  </cellStyles>
  <dxfs count="0"/>
  <tableStyles count="0" defaultTableStyle="TableStyleMedium9" defaultPivotStyle="PivotStyleLight16"/>
  <colors>
    <mruColors>
      <color rgb="FF003399"/>
      <color rgb="FF0000FF"/>
      <color rgb="FF990033"/>
      <color rgb="FF006600"/>
      <color rgb="FFFF99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265370237811183"/>
          <c:y val="0.1904133858267717"/>
          <c:w val="0.75078064105623166"/>
          <c:h val="0.72625328083989504"/>
        </c:manualLayout>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47'!$D$7</c:f>
              <c:strCache>
                <c:ptCount val="1"/>
                <c:pt idx="0">
                  <c:v>Public Colleges</c:v>
                </c:pt>
              </c:strCache>
            </c:strRef>
          </c:cat>
          <c:val>
            <c:numRef>
              <c:f>'TABLE 47'!$D$8</c:f>
              <c:numCache>
                <c:formatCode>0.0</c:formatCode>
                <c:ptCount val="1"/>
                <c:pt idx="0">
                  <c:v>64.004870987958583</c:v>
                </c:pt>
              </c:numCache>
            </c:numRef>
          </c:val>
          <c:extLst>
            <c:ext xmlns:c16="http://schemas.microsoft.com/office/drawing/2014/chart" uri="{C3380CC4-5D6E-409C-BE32-E72D297353CC}">
              <c16:uniqueId val="{00000000-96DE-4A80-BFC0-A0CACB173A22}"/>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47'!$D$7</c:f>
              <c:strCache>
                <c:ptCount val="1"/>
                <c:pt idx="0">
                  <c:v>Public Colleges</c:v>
                </c:pt>
              </c:strCache>
            </c:strRef>
          </c:cat>
          <c:val>
            <c:numRef>
              <c:f>'TABLE 47'!$D$9</c:f>
              <c:numCache>
                <c:formatCode>0.0</c:formatCode>
                <c:ptCount val="1"/>
                <c:pt idx="0">
                  <c:v>63.278781947249094</c:v>
                </c:pt>
              </c:numCache>
            </c:numRef>
          </c:val>
          <c:extLst>
            <c:ext xmlns:c16="http://schemas.microsoft.com/office/drawing/2014/chart" uri="{C3380CC4-5D6E-409C-BE32-E72D297353CC}">
              <c16:uniqueId val="{00000001-96DE-4A80-BFC0-A0CACB173A22}"/>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47'!$D$7</c:f>
              <c:strCache>
                <c:ptCount val="1"/>
                <c:pt idx="0">
                  <c:v>Public Colleges</c:v>
                </c:pt>
              </c:strCache>
            </c:strRef>
          </c:cat>
          <c:val>
            <c:numRef>
              <c:f>'TABLE 47'!$D$11</c:f>
              <c:numCache>
                <c:formatCode>0.0</c:formatCode>
                <c:ptCount val="1"/>
                <c:pt idx="0">
                  <c:v>67.679379444085328</c:v>
                </c:pt>
              </c:numCache>
            </c:numRef>
          </c:val>
          <c:extLst>
            <c:ext xmlns:c16="http://schemas.microsoft.com/office/drawing/2014/chart" uri="{C3380CC4-5D6E-409C-BE32-E72D297353CC}">
              <c16:uniqueId val="{00000002-96DE-4A80-BFC0-A0CACB173A22}"/>
            </c:ext>
          </c:extLst>
        </c:ser>
        <c:dLbls>
          <c:showLegendKey val="0"/>
          <c:showVal val="1"/>
          <c:showCatName val="0"/>
          <c:showSerName val="0"/>
          <c:showPercent val="0"/>
          <c:showBubbleSize val="0"/>
        </c:dLbls>
        <c:gapWidth val="150"/>
        <c:axId val="108042112"/>
        <c:axId val="108043648"/>
      </c:barChart>
      <c:catAx>
        <c:axId val="108042112"/>
        <c:scaling>
          <c:orientation val="maxMin"/>
        </c:scaling>
        <c:delete val="0"/>
        <c:axPos val="l"/>
        <c:numFmt formatCode="General" sourceLinked="0"/>
        <c:majorTickMark val="out"/>
        <c:minorTickMark val="none"/>
        <c:tickLblPos val="nextTo"/>
        <c:crossAx val="108043648"/>
        <c:crosses val="autoZero"/>
        <c:auto val="1"/>
        <c:lblAlgn val="ctr"/>
        <c:lblOffset val="100"/>
        <c:noMultiLvlLbl val="0"/>
      </c:catAx>
      <c:valAx>
        <c:axId val="108043648"/>
        <c:scaling>
          <c:orientation val="minMax"/>
          <c:max val="100"/>
        </c:scaling>
        <c:delete val="1"/>
        <c:axPos val="t"/>
        <c:numFmt formatCode="0.0" sourceLinked="1"/>
        <c:majorTickMark val="out"/>
        <c:minorTickMark val="none"/>
        <c:tickLblPos val="none"/>
        <c:crossAx val="108042112"/>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10824783265728"/>
          <c:y val="5.3030303030303032E-2"/>
          <c:w val="0.75411397438956496"/>
          <c:h val="0.86363636363636365"/>
        </c:manualLayout>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47'!$E$7</c:f>
              <c:strCache>
                <c:ptCount val="1"/>
                <c:pt idx="0">
                  <c:v>Women Students</c:v>
                </c:pt>
              </c:strCache>
            </c:strRef>
          </c:cat>
          <c:val>
            <c:numRef>
              <c:f>'TABLE 47'!$E$8</c:f>
              <c:numCache>
                <c:formatCode>0.0</c:formatCode>
                <c:ptCount val="1"/>
                <c:pt idx="0">
                  <c:v>60.715615932412817</c:v>
                </c:pt>
              </c:numCache>
            </c:numRef>
          </c:val>
          <c:extLst>
            <c:ext xmlns:c16="http://schemas.microsoft.com/office/drawing/2014/chart" uri="{C3380CC4-5D6E-409C-BE32-E72D297353CC}">
              <c16:uniqueId val="{00000000-4EB0-4CD2-8C57-C3A3A5ADA082}"/>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47'!$E$7</c:f>
              <c:strCache>
                <c:ptCount val="1"/>
                <c:pt idx="0">
                  <c:v>Women Students</c:v>
                </c:pt>
              </c:strCache>
            </c:strRef>
          </c:cat>
          <c:val>
            <c:numRef>
              <c:f>'TABLE 47'!$E$9</c:f>
              <c:numCache>
                <c:formatCode>0.0</c:formatCode>
                <c:ptCount val="1"/>
                <c:pt idx="0">
                  <c:v>60.034192693170127</c:v>
                </c:pt>
              </c:numCache>
            </c:numRef>
          </c:val>
          <c:extLst>
            <c:ext xmlns:c16="http://schemas.microsoft.com/office/drawing/2014/chart" uri="{C3380CC4-5D6E-409C-BE32-E72D297353CC}">
              <c16:uniqueId val="{00000001-4EB0-4CD2-8C57-C3A3A5ADA082}"/>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47'!$E$7</c:f>
              <c:strCache>
                <c:ptCount val="1"/>
                <c:pt idx="0">
                  <c:v>Women Students</c:v>
                </c:pt>
              </c:strCache>
            </c:strRef>
          </c:cat>
          <c:val>
            <c:numRef>
              <c:f>'TABLE 47'!$E$11</c:f>
              <c:numCache>
                <c:formatCode>0.0</c:formatCode>
                <c:ptCount val="1"/>
                <c:pt idx="0">
                  <c:v>69.446240034475323</c:v>
                </c:pt>
              </c:numCache>
            </c:numRef>
          </c:val>
          <c:extLst>
            <c:ext xmlns:c16="http://schemas.microsoft.com/office/drawing/2014/chart" uri="{C3380CC4-5D6E-409C-BE32-E72D297353CC}">
              <c16:uniqueId val="{00000002-4EB0-4CD2-8C57-C3A3A5ADA082}"/>
            </c:ext>
          </c:extLst>
        </c:ser>
        <c:dLbls>
          <c:showLegendKey val="0"/>
          <c:showVal val="1"/>
          <c:showCatName val="0"/>
          <c:showSerName val="0"/>
          <c:showPercent val="0"/>
          <c:showBubbleSize val="0"/>
        </c:dLbls>
        <c:gapWidth val="150"/>
        <c:axId val="109136128"/>
        <c:axId val="109162496"/>
      </c:barChart>
      <c:catAx>
        <c:axId val="109136128"/>
        <c:scaling>
          <c:orientation val="maxMin"/>
        </c:scaling>
        <c:delete val="0"/>
        <c:axPos val="l"/>
        <c:numFmt formatCode="General" sourceLinked="0"/>
        <c:majorTickMark val="out"/>
        <c:minorTickMark val="none"/>
        <c:tickLblPos val="nextTo"/>
        <c:crossAx val="109162496"/>
        <c:crosses val="autoZero"/>
        <c:auto val="1"/>
        <c:lblAlgn val="ctr"/>
        <c:lblOffset val="100"/>
        <c:noMultiLvlLbl val="0"/>
      </c:catAx>
      <c:valAx>
        <c:axId val="109162496"/>
        <c:scaling>
          <c:orientation val="minMax"/>
          <c:max val="100"/>
          <c:min val="0"/>
        </c:scaling>
        <c:delete val="1"/>
        <c:axPos val="t"/>
        <c:numFmt formatCode="0.0" sourceLinked="1"/>
        <c:majorTickMark val="out"/>
        <c:minorTickMark val="none"/>
        <c:tickLblPos val="none"/>
        <c:crossAx val="109136128"/>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47'!$F$7</c:f>
              <c:strCache>
                <c:ptCount val="1"/>
                <c:pt idx="0">
                  <c:v>Foreign Students</c:v>
                </c:pt>
              </c:strCache>
            </c:strRef>
          </c:cat>
          <c:val>
            <c:numRef>
              <c:f>'TABLE 47'!$F$8</c:f>
              <c:numCache>
                <c:formatCode>0.0</c:formatCode>
                <c:ptCount val="1"/>
                <c:pt idx="0">
                  <c:v>1.2099409191982495</c:v>
                </c:pt>
              </c:numCache>
            </c:numRef>
          </c:val>
          <c:extLst>
            <c:ext xmlns:c16="http://schemas.microsoft.com/office/drawing/2014/chart" uri="{C3380CC4-5D6E-409C-BE32-E72D297353CC}">
              <c16:uniqueId val="{00000000-B5A2-4405-8943-3766AE70BD63}"/>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47'!$F$7</c:f>
              <c:strCache>
                <c:ptCount val="1"/>
                <c:pt idx="0">
                  <c:v>Foreign Students</c:v>
                </c:pt>
              </c:strCache>
            </c:strRef>
          </c:cat>
          <c:val>
            <c:numRef>
              <c:f>'TABLE 47'!$F$9</c:f>
              <c:numCache>
                <c:formatCode>0.0</c:formatCode>
                <c:ptCount val="1"/>
                <c:pt idx="0">
                  <c:v>0.53704827859611737</c:v>
                </c:pt>
              </c:numCache>
            </c:numRef>
          </c:val>
          <c:extLst>
            <c:ext xmlns:c16="http://schemas.microsoft.com/office/drawing/2014/chart" uri="{C3380CC4-5D6E-409C-BE32-E72D297353CC}">
              <c16:uniqueId val="{00000001-B5A2-4405-8943-3766AE70BD63}"/>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47'!$F$7</c:f>
              <c:strCache>
                <c:ptCount val="1"/>
                <c:pt idx="0">
                  <c:v>Foreign Students</c:v>
                </c:pt>
              </c:strCache>
            </c:strRef>
          </c:cat>
          <c:val>
            <c:numRef>
              <c:f>'TABLE 47'!$F$11</c:f>
              <c:numCache>
                <c:formatCode>0.0</c:formatCode>
                <c:ptCount val="1"/>
                <c:pt idx="0">
                  <c:v>0.47403576815341519</c:v>
                </c:pt>
              </c:numCache>
            </c:numRef>
          </c:val>
          <c:extLst>
            <c:ext xmlns:c16="http://schemas.microsoft.com/office/drawing/2014/chart" uri="{C3380CC4-5D6E-409C-BE32-E72D297353CC}">
              <c16:uniqueId val="{00000002-B5A2-4405-8943-3766AE70BD63}"/>
            </c:ext>
          </c:extLst>
        </c:ser>
        <c:dLbls>
          <c:showLegendKey val="0"/>
          <c:showVal val="1"/>
          <c:showCatName val="0"/>
          <c:showSerName val="0"/>
          <c:showPercent val="0"/>
          <c:showBubbleSize val="0"/>
        </c:dLbls>
        <c:gapWidth val="150"/>
        <c:axId val="110242048"/>
        <c:axId val="110247936"/>
      </c:barChart>
      <c:catAx>
        <c:axId val="110242048"/>
        <c:scaling>
          <c:orientation val="maxMin"/>
        </c:scaling>
        <c:delete val="0"/>
        <c:axPos val="l"/>
        <c:numFmt formatCode="General" sourceLinked="0"/>
        <c:majorTickMark val="out"/>
        <c:minorTickMark val="none"/>
        <c:tickLblPos val="nextTo"/>
        <c:crossAx val="110247936"/>
        <c:crosses val="autoZero"/>
        <c:auto val="1"/>
        <c:lblAlgn val="ctr"/>
        <c:lblOffset val="100"/>
        <c:noMultiLvlLbl val="0"/>
      </c:catAx>
      <c:valAx>
        <c:axId val="110247936"/>
        <c:scaling>
          <c:orientation val="minMax"/>
          <c:max val="5"/>
        </c:scaling>
        <c:delete val="1"/>
        <c:axPos val="t"/>
        <c:numFmt formatCode="0.0" sourceLinked="1"/>
        <c:majorTickMark val="out"/>
        <c:minorTickMark val="none"/>
        <c:tickLblPos val="none"/>
        <c:crossAx val="11024204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Black Students</c:v>
              </c:pt>
            </c:strLit>
          </c:cat>
          <c:val>
            <c:numRef>
              <c:f>'TABLE 47'!$G$8</c:f>
              <c:numCache>
                <c:formatCode>0.0</c:formatCode>
                <c:ptCount val="1"/>
                <c:pt idx="0">
                  <c:v>15.787565449956681</c:v>
                </c:pt>
              </c:numCache>
            </c:numRef>
          </c:val>
          <c:extLst>
            <c:ext xmlns:c16="http://schemas.microsoft.com/office/drawing/2014/chart" uri="{C3380CC4-5D6E-409C-BE32-E72D297353CC}">
              <c16:uniqueId val="{00000000-2F49-4FE2-A195-95859154BC4E}"/>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Black Students</c:v>
              </c:pt>
            </c:strLit>
          </c:cat>
          <c:val>
            <c:numRef>
              <c:f>'TABLE 47'!$G$9</c:f>
              <c:numCache>
                <c:formatCode>0.0</c:formatCode>
                <c:ptCount val="1"/>
                <c:pt idx="0">
                  <c:v>24.978663055963757</c:v>
                </c:pt>
              </c:numCache>
            </c:numRef>
          </c:val>
          <c:extLst>
            <c:ext xmlns:c16="http://schemas.microsoft.com/office/drawing/2014/chart" uri="{C3380CC4-5D6E-409C-BE32-E72D297353CC}">
              <c16:uniqueId val="{00000001-2F49-4FE2-A195-95859154BC4E}"/>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Black Students</c:v>
              </c:pt>
            </c:strLit>
          </c:cat>
          <c:val>
            <c:numRef>
              <c:f>'TABLE 47'!$G$11</c:f>
              <c:numCache>
                <c:formatCode>0.0</c:formatCode>
                <c:ptCount val="1"/>
                <c:pt idx="0">
                  <c:v>36.361641430765857</c:v>
                </c:pt>
              </c:numCache>
            </c:numRef>
          </c:val>
          <c:extLst>
            <c:ext xmlns:c16="http://schemas.microsoft.com/office/drawing/2014/chart" uri="{C3380CC4-5D6E-409C-BE32-E72D297353CC}">
              <c16:uniqueId val="{00000002-2F49-4FE2-A195-95859154BC4E}"/>
            </c:ext>
          </c:extLst>
        </c:ser>
        <c:dLbls>
          <c:showLegendKey val="0"/>
          <c:showVal val="1"/>
          <c:showCatName val="0"/>
          <c:showSerName val="0"/>
          <c:showPercent val="0"/>
          <c:showBubbleSize val="0"/>
        </c:dLbls>
        <c:gapWidth val="150"/>
        <c:axId val="110274816"/>
        <c:axId val="110305280"/>
      </c:barChart>
      <c:catAx>
        <c:axId val="110274816"/>
        <c:scaling>
          <c:orientation val="maxMin"/>
        </c:scaling>
        <c:delete val="0"/>
        <c:axPos val="l"/>
        <c:numFmt formatCode="General" sourceLinked="0"/>
        <c:majorTickMark val="out"/>
        <c:minorTickMark val="none"/>
        <c:tickLblPos val="nextTo"/>
        <c:crossAx val="110305280"/>
        <c:crosses val="autoZero"/>
        <c:auto val="1"/>
        <c:lblAlgn val="ctr"/>
        <c:lblOffset val="100"/>
        <c:noMultiLvlLbl val="0"/>
      </c:catAx>
      <c:valAx>
        <c:axId val="110305280"/>
        <c:scaling>
          <c:orientation val="minMax"/>
          <c:max val="100"/>
        </c:scaling>
        <c:delete val="1"/>
        <c:axPos val="t"/>
        <c:numFmt formatCode="0.0" sourceLinked="1"/>
        <c:majorTickMark val="out"/>
        <c:minorTickMark val="none"/>
        <c:tickLblPos val="none"/>
        <c:crossAx val="110274816"/>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47'!$A$8</c:f>
              <c:strCache>
                <c:ptCount val="1"/>
                <c:pt idx="0">
                  <c:v>50 States and D.C.</c:v>
                </c:pt>
              </c:strCache>
            </c:strRef>
          </c:tx>
          <c:spPr>
            <a:solidFill>
              <a:srgbClr val="0000FF"/>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Hispanic Students</c:v>
              </c:pt>
            </c:strLit>
          </c:cat>
          <c:val>
            <c:numRef>
              <c:f>'TABLE 47'!$I$8</c:f>
              <c:numCache>
                <c:formatCode>0.0</c:formatCode>
                <c:ptCount val="1"/>
                <c:pt idx="0">
                  <c:v>26.199758918145179</c:v>
                </c:pt>
              </c:numCache>
            </c:numRef>
          </c:val>
          <c:extLst>
            <c:ext xmlns:c16="http://schemas.microsoft.com/office/drawing/2014/chart" uri="{C3380CC4-5D6E-409C-BE32-E72D297353CC}">
              <c16:uniqueId val="{00000000-EF13-42B1-9901-96324E507C81}"/>
            </c:ext>
          </c:extLst>
        </c:ser>
        <c:ser>
          <c:idx val="1"/>
          <c:order val="1"/>
          <c:tx>
            <c:strRef>
              <c:f>'TABLE 47'!$A$9</c:f>
              <c:strCache>
                <c:ptCount val="1"/>
                <c:pt idx="0">
                  <c:v>SREB States</c:v>
                </c:pt>
              </c:strCache>
            </c:strRef>
          </c:tx>
          <c:spPr>
            <a:solidFill>
              <a:srgbClr val="990033"/>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Hispanic Students</c:v>
              </c:pt>
            </c:strLit>
          </c:cat>
          <c:val>
            <c:numRef>
              <c:f>'TABLE 47'!$I$9</c:f>
              <c:numCache>
                <c:formatCode>0.0</c:formatCode>
                <c:ptCount val="1"/>
                <c:pt idx="0">
                  <c:v>21.51277328935463</c:v>
                </c:pt>
              </c:numCache>
            </c:numRef>
          </c:val>
          <c:extLst>
            <c:ext xmlns:c16="http://schemas.microsoft.com/office/drawing/2014/chart" uri="{C3380CC4-5D6E-409C-BE32-E72D297353CC}">
              <c16:uniqueId val="{00000001-EF13-42B1-9901-96324E507C81}"/>
            </c:ext>
          </c:extLst>
        </c:ser>
        <c:ser>
          <c:idx val="2"/>
          <c:order val="2"/>
          <c:tx>
            <c:v>State</c:v>
          </c:tx>
          <c:spPr>
            <a:solidFill>
              <a:srgbClr val="006600"/>
            </a:solidFill>
            <a:ln>
              <a:solidFill>
                <a:sysClr val="windowText" lastClr="000000"/>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Hispanic Students</c:v>
              </c:pt>
            </c:strLit>
          </c:cat>
          <c:val>
            <c:numRef>
              <c:f>'TABLE 47'!$I$11</c:f>
              <c:numCache>
                <c:formatCode>0.0</c:formatCode>
                <c:ptCount val="1"/>
                <c:pt idx="0">
                  <c:v>3.7305244678516569</c:v>
                </c:pt>
              </c:numCache>
            </c:numRef>
          </c:val>
          <c:extLst>
            <c:ext xmlns:c16="http://schemas.microsoft.com/office/drawing/2014/chart" uri="{C3380CC4-5D6E-409C-BE32-E72D297353CC}">
              <c16:uniqueId val="{00000002-EF13-42B1-9901-96324E507C81}"/>
            </c:ext>
          </c:extLst>
        </c:ser>
        <c:dLbls>
          <c:showLegendKey val="0"/>
          <c:showVal val="1"/>
          <c:showCatName val="0"/>
          <c:showSerName val="0"/>
          <c:showPercent val="0"/>
          <c:showBubbleSize val="0"/>
        </c:dLbls>
        <c:gapWidth val="150"/>
        <c:axId val="110328448"/>
        <c:axId val="110334336"/>
      </c:barChart>
      <c:catAx>
        <c:axId val="110328448"/>
        <c:scaling>
          <c:orientation val="maxMin"/>
        </c:scaling>
        <c:delete val="0"/>
        <c:axPos val="l"/>
        <c:numFmt formatCode="General" sourceLinked="0"/>
        <c:majorTickMark val="out"/>
        <c:minorTickMark val="none"/>
        <c:tickLblPos val="nextTo"/>
        <c:crossAx val="110334336"/>
        <c:crosses val="autoZero"/>
        <c:auto val="1"/>
        <c:lblAlgn val="ctr"/>
        <c:lblOffset val="100"/>
        <c:noMultiLvlLbl val="0"/>
      </c:catAx>
      <c:valAx>
        <c:axId val="110334336"/>
        <c:scaling>
          <c:orientation val="minMax"/>
          <c:max val="100"/>
        </c:scaling>
        <c:delete val="1"/>
        <c:axPos val="t"/>
        <c:numFmt formatCode="0.0" sourceLinked="1"/>
        <c:majorTickMark val="out"/>
        <c:minorTickMark val="none"/>
        <c:tickLblPos val="none"/>
        <c:crossAx val="110328448"/>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371475</xdr:colOff>
      <xdr:row>4</xdr:row>
      <xdr:rowOff>38100</xdr:rowOff>
    </xdr:from>
    <xdr:to>
      <xdr:col>18</xdr:col>
      <xdr:colOff>219075</xdr:colOff>
      <xdr:row>13</xdr:row>
      <xdr:rowOff>95250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381000</xdr:colOff>
      <xdr:row>13</xdr:row>
      <xdr:rowOff>57150</xdr:rowOff>
    </xdr:from>
    <xdr:to>
      <xdr:col>18</xdr:col>
      <xdr:colOff>228600</xdr:colOff>
      <xdr:row>22</xdr:row>
      <xdr:rowOff>104775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381000</xdr:colOff>
      <xdr:row>40</xdr:row>
      <xdr:rowOff>104775</xdr:rowOff>
    </xdr:from>
    <xdr:to>
      <xdr:col>18</xdr:col>
      <xdr:colOff>228600</xdr:colOff>
      <xdr:row>49</xdr:row>
      <xdr:rowOff>152400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22</xdr:row>
      <xdr:rowOff>28575</xdr:rowOff>
    </xdr:from>
    <xdr:to>
      <xdr:col>18</xdr:col>
      <xdr:colOff>228600</xdr:colOff>
      <xdr:row>31</xdr:row>
      <xdr:rowOff>76200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381000</xdr:colOff>
      <xdr:row>31</xdr:row>
      <xdr:rowOff>57150</xdr:rowOff>
    </xdr:from>
    <xdr:to>
      <xdr:col>18</xdr:col>
      <xdr:colOff>228600</xdr:colOff>
      <xdr:row>40</xdr:row>
      <xdr:rowOff>104775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228600</xdr:colOff>
      <xdr:row>5</xdr:row>
      <xdr:rowOff>104774</xdr:rowOff>
    </xdr:from>
    <xdr:to>
      <xdr:col>21</xdr:col>
      <xdr:colOff>304800</xdr:colOff>
      <xdr:row>17</xdr:row>
      <xdr:rowOff>19050</xdr:rowOff>
    </xdr:to>
    <xdr:sp macro="" textlink="">
      <xdr:nvSpPr>
        <xdr:cNvPr id="8" name="Oval Callout 7">
          <a:extLst>
            <a:ext uri="{FF2B5EF4-FFF2-40B4-BE49-F238E27FC236}">
              <a16:creationId xmlns:a16="http://schemas.microsoft.com/office/drawing/2014/main" id="{00000000-0008-0000-0000-000008000000}"/>
            </a:ext>
          </a:extLst>
        </xdr:cNvPr>
        <xdr:cNvSpPr/>
      </xdr:nvSpPr>
      <xdr:spPr>
        <a:xfrm>
          <a:off x="14687550" y="1000124"/>
          <a:ext cx="2305050" cy="2066926"/>
        </a:xfrm>
        <a:prstGeom prst="wedgeEllipseCallout">
          <a:avLst>
            <a:gd name="adj1" fmla="val -166107"/>
            <a:gd name="adj2" fmla="val -31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nces.ed.gov/"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www.nces.ed.gov/"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T76"/>
  <sheetViews>
    <sheetView showGridLines="0" tabSelected="1" view="pageBreakPreview" zoomScale="80" zoomScaleNormal="80" zoomScaleSheetLayoutView="80" workbookViewId="0">
      <selection activeCell="L4" sqref="L4"/>
    </sheetView>
  </sheetViews>
  <sheetFormatPr defaultColWidth="9.85546875" defaultRowHeight="12.6"/>
  <cols>
    <col min="1" max="1" width="7.42578125" style="1" customWidth="1"/>
    <col min="2" max="2" width="12.85546875" style="1" customWidth="1"/>
    <col min="3" max="3" width="11.140625" style="3" customWidth="1"/>
    <col min="4" max="8" width="16.140625" style="1" customWidth="1"/>
    <col min="9" max="9" width="17.42578125" style="1" customWidth="1"/>
    <col min="10" max="19" width="9.85546875" style="1"/>
    <col min="20" max="20" width="14" style="1" customWidth="1"/>
    <col min="21" max="16384" width="9.85546875" style="1"/>
  </cols>
  <sheetData>
    <row r="1" spans="1:19" ht="12.75" customHeight="1">
      <c r="A1" s="2" t="s">
        <v>0</v>
      </c>
      <c r="B1" s="5"/>
      <c r="D1" s="5"/>
    </row>
    <row r="2" spans="1:19" ht="15" customHeight="1">
      <c r="A2" s="2" t="s">
        <v>1</v>
      </c>
      <c r="B2" s="5"/>
      <c r="D2" s="5"/>
    </row>
    <row r="3" spans="1:19" ht="12.75" customHeight="1">
      <c r="A3" s="2"/>
      <c r="B3" s="5"/>
      <c r="D3" s="5"/>
    </row>
    <row r="4" spans="1:19" ht="15">
      <c r="A4" s="10"/>
      <c r="B4" s="10"/>
      <c r="C4" s="49" t="s">
        <v>2</v>
      </c>
      <c r="D4" s="12" t="s">
        <v>3</v>
      </c>
      <c r="E4" s="12"/>
      <c r="F4" s="12"/>
      <c r="G4" s="53"/>
      <c r="H4" s="12"/>
      <c r="I4" s="12"/>
      <c r="J4" s="5"/>
      <c r="L4" s="105" t="s">
        <v>4</v>
      </c>
      <c r="M4" s="5"/>
      <c r="N4" s="5"/>
      <c r="O4" s="5"/>
      <c r="P4" s="5"/>
      <c r="Q4" s="5"/>
      <c r="R4" s="5"/>
      <c r="S4" s="5"/>
    </row>
    <row r="5" spans="1:19" ht="15" customHeight="1">
      <c r="A5" s="9"/>
      <c r="B5" s="9"/>
      <c r="C5" s="54"/>
      <c r="D5" s="180"/>
      <c r="E5" s="97"/>
      <c r="F5" s="97"/>
      <c r="G5" s="182" t="s">
        <v>5</v>
      </c>
      <c r="H5" s="161"/>
      <c r="I5" s="96" t="s">
        <v>6</v>
      </c>
    </row>
    <row r="6" spans="1:19" ht="15" customHeight="1">
      <c r="A6" s="9"/>
      <c r="B6" s="9"/>
      <c r="C6" s="54"/>
      <c r="D6" s="98"/>
      <c r="E6" s="99"/>
      <c r="F6" s="181"/>
      <c r="G6" s="184"/>
      <c r="H6" s="162" t="s">
        <v>7</v>
      </c>
      <c r="I6" s="1" t="s">
        <v>6</v>
      </c>
    </row>
    <row r="7" spans="1:19" ht="15" customHeight="1">
      <c r="A7" s="11"/>
      <c r="B7" s="11"/>
      <c r="C7" s="119" t="s">
        <v>8</v>
      </c>
      <c r="D7" s="13" t="s">
        <v>9</v>
      </c>
      <c r="E7" s="120" t="s">
        <v>10</v>
      </c>
      <c r="F7" s="121" t="s">
        <v>11</v>
      </c>
      <c r="G7" s="183" t="s">
        <v>12</v>
      </c>
      <c r="H7" s="163" t="s">
        <v>13</v>
      </c>
      <c r="I7" s="122" t="s">
        <v>14</v>
      </c>
    </row>
    <row r="8" spans="1:19" ht="12.75" customHeight="1">
      <c r="A8" s="19" t="s">
        <v>15</v>
      </c>
      <c r="B8" s="4"/>
      <c r="C8" s="56">
        <f>+'Total Certificates, 1&lt;4'!M4</f>
        <v>448369</v>
      </c>
      <c r="D8" s="44">
        <f>+(Public!M4/'Total Certificates, 1&lt;4'!M4)*100</f>
        <v>64.004870987958583</v>
      </c>
      <c r="E8" s="50">
        <f>(Gender!Y5/'Total Certificates, 1&lt;4'!M4)*100</f>
        <v>60.715615932412817</v>
      </c>
      <c r="F8" s="50">
        <f>IF('Hispanic &amp; Foreign'!Y5&gt;0,(('Hispanic &amp; Foreign'!Y5/'Total Certificates, 1&lt;4'!M4)*100), "NA")</f>
        <v>1.2099409191982495</v>
      </c>
      <c r="G8" s="61">
        <f>IF(Black!M5&gt;0,((Black!M5/'All races'!M4)*100), "NA")</f>
        <v>15.787565449956681</v>
      </c>
      <c r="H8" s="44">
        <f>IF(Black!Y5&gt;0,((Black!Y5/Black!M5)*100), "NA")</f>
        <v>30.509409764681322</v>
      </c>
      <c r="I8" s="51">
        <f>+('Hispanic &amp; Foreign'!M5/'All races'!M4)*100</f>
        <v>26.199758918145179</v>
      </c>
    </row>
    <row r="9" spans="1:19" ht="12.75" customHeight="1">
      <c r="A9" s="20" t="s">
        <v>16</v>
      </c>
      <c r="C9" s="57">
        <f>+'Total Certificates, 1&lt;4'!M5</f>
        <v>161438</v>
      </c>
      <c r="D9" s="45">
        <f>+(Public!M5/'Total Certificates, 1&lt;4'!M5)*100</f>
        <v>63.278781947249094</v>
      </c>
      <c r="E9" s="45">
        <f>(Gender!Y6/'Total Certificates, 1&lt;4'!M5)*100</f>
        <v>60.034192693170127</v>
      </c>
      <c r="F9" s="45">
        <f>IF('Hispanic &amp; Foreign'!Y6&gt;0,(('Hispanic &amp; Foreign'!Y6/'Total Certificates, 1&lt;4'!M5)*100), "NA")</f>
        <v>0.53704827859611737</v>
      </c>
      <c r="G9" s="62">
        <f>IF(Black!M6&gt;0,((Black!M6/'All races'!M5)*100), "NA")</f>
        <v>24.978663055963757</v>
      </c>
      <c r="H9" s="45">
        <f>IF(Black!Y6&gt;0,((Black!Y6/Black!M6)*100), "NA")</f>
        <v>36.395632626846499</v>
      </c>
      <c r="I9" s="41">
        <f>+('Hispanic &amp; Foreign'!M6/'All races'!M5)*100</f>
        <v>21.51277328935463</v>
      </c>
    </row>
    <row r="10" spans="1:19" ht="14.25" customHeight="1">
      <c r="A10" s="21" t="s">
        <v>17</v>
      </c>
      <c r="B10" s="9"/>
      <c r="C10" s="58">
        <f>+'Total Certificates, 1&lt;4'!M6</f>
        <v>36.005611449498069</v>
      </c>
      <c r="D10" s="46"/>
      <c r="E10" s="46"/>
      <c r="F10" s="46"/>
      <c r="G10" s="63"/>
      <c r="H10" s="148"/>
      <c r="I10" s="21"/>
    </row>
    <row r="11" spans="1:19" ht="14.25" customHeight="1">
      <c r="A11" s="14" t="s">
        <v>18</v>
      </c>
      <c r="B11" s="14"/>
      <c r="C11" s="59">
        <f>+'Total Certificates, 1&lt;4'!M7</f>
        <v>4641</v>
      </c>
      <c r="D11" s="47">
        <f>+(Public!M7/'Total Certificates, 1&lt;4'!M7)*100</f>
        <v>67.679379444085328</v>
      </c>
      <c r="E11" s="47">
        <f>(Gender!Y8/'Total Certificates, 1&lt;4'!M7)*100</f>
        <v>69.446240034475323</v>
      </c>
      <c r="F11" s="47">
        <f>IF('Hispanic &amp; Foreign'!Y8&gt;0,(('Hispanic &amp; Foreign'!Y8/'Total Certificates, 1&lt;4'!M7)*100), "NA")</f>
        <v>0.47403576815341519</v>
      </c>
      <c r="G11" s="64">
        <f>IF(Black!M8&gt;0,((Black!M8/'All races'!M7)*100), "NA")</f>
        <v>36.361641430765857</v>
      </c>
      <c r="H11" s="112">
        <f>IF(Black!Y8&gt;0,((Black!Y8/Black!M8)*100), "NA")</f>
        <v>75.980687990343995</v>
      </c>
      <c r="I11" s="43">
        <f>+('Hispanic &amp; Foreign'!M8/'All races'!M7)*100</f>
        <v>3.7305244678516569</v>
      </c>
    </row>
    <row r="12" spans="1:19" ht="14.25" customHeight="1">
      <c r="A12" s="14" t="s">
        <v>19</v>
      </c>
      <c r="B12" s="14"/>
      <c r="C12" s="59">
        <f>+'Total Certificates, 1&lt;4'!M8</f>
        <v>7140</v>
      </c>
      <c r="D12" s="47">
        <f>+(Public!M8/'Total Certificates, 1&lt;4'!M8)*100</f>
        <v>87.38095238095238</v>
      </c>
      <c r="E12" s="47">
        <f>(Gender!Y9/'Total Certificates, 1&lt;4'!M8)*100</f>
        <v>67.408963585434179</v>
      </c>
      <c r="F12" s="47">
        <f>IF('Hispanic &amp; Foreign'!Y9&gt;0,(('Hispanic &amp; Foreign'!Y9/'Total Certificates, 1&lt;4'!M8)*100), "NA")</f>
        <v>0.65826330532212884</v>
      </c>
      <c r="G12" s="64">
        <f>IF(Black!M9&gt;0,((Black!M9/'All races'!M8)*100), "NA")</f>
        <v>18.396360534546488</v>
      </c>
      <c r="H12" s="112">
        <f>IF(Black!Y9&gt;0,((Black!Y9/Black!M9)*100), "NA")</f>
        <v>26.893353941267389</v>
      </c>
      <c r="I12" s="43">
        <f>+('Hispanic &amp; Foreign'!M9/'All races'!M8)*100</f>
        <v>9.1270969576343486</v>
      </c>
    </row>
    <row r="13" spans="1:19" ht="14.25" customHeight="1">
      <c r="A13" s="14" t="s">
        <v>20</v>
      </c>
      <c r="B13" s="14"/>
      <c r="C13" s="59">
        <f>+'Total Certificates, 1&lt;4'!M9</f>
        <v>450</v>
      </c>
      <c r="D13" s="47">
        <f>+(Public!M9/'Total Certificates, 1&lt;4'!M9)*100</f>
        <v>30</v>
      </c>
      <c r="E13" s="47">
        <f>(Gender!Y10/'Total Certificates, 1&lt;4'!M9)*100</f>
        <v>90</v>
      </c>
      <c r="F13" s="47">
        <f>IF('Hispanic &amp; Foreign'!Y10&gt;0,(('Hispanic &amp; Foreign'!Y10/'Total Certificates, 1&lt;4'!M9)*100), "NA")</f>
        <v>0.44444444444444442</v>
      </c>
      <c r="G13" s="64">
        <f>IF(Black!M10&gt;0,((Black!M10/'All races'!M9)*100), "NA")</f>
        <v>31.221719457013574</v>
      </c>
      <c r="H13" s="112">
        <f>IF(Black!Y10&gt;0,((Black!Y10/Black!M10)*100), "NA")</f>
        <v>8.695652173913043</v>
      </c>
      <c r="I13" s="43">
        <f>+('Hispanic &amp; Foreign'!M10/'All races'!M9)*100</f>
        <v>14.932126696832579</v>
      </c>
    </row>
    <row r="14" spans="1:19" ht="14.25" customHeight="1">
      <c r="A14" s="14" t="s">
        <v>21</v>
      </c>
      <c r="B14" s="14"/>
      <c r="C14" s="59">
        <f>+'Total Certificates, 1&lt;4'!M10</f>
        <v>26223</v>
      </c>
      <c r="D14" s="47">
        <f>+(Public!M10/'Total Certificates, 1&lt;4'!M10)*100</f>
        <v>47.446897761507074</v>
      </c>
      <c r="E14" s="47">
        <f>(Gender!Y11/'Total Certificates, 1&lt;4'!M10)*100</f>
        <v>57.00339396712809</v>
      </c>
      <c r="F14" s="47">
        <f>IF('Hispanic &amp; Foreign'!Y11&gt;0,(('Hispanic &amp; Foreign'!Y11/'Total Certificates, 1&lt;4'!M10)*100), "NA")</f>
        <v>0.46142699157228384</v>
      </c>
      <c r="G14" s="64">
        <f>IF(Black!M11&gt;0,((Black!M11/'All races'!M10)*100), "NA")</f>
        <v>26.772611180929989</v>
      </c>
      <c r="H14" s="112">
        <f>IF(Black!Y11&gt;0,((Black!Y11/Black!M11)*100), "NA")</f>
        <v>22.834645669291341</v>
      </c>
      <c r="I14" s="43">
        <f>+('Hispanic &amp; Foreign'!M11/'All races'!M10)*100</f>
        <v>31.986054242510235</v>
      </c>
    </row>
    <row r="15" spans="1:19" ht="14.25" customHeight="1">
      <c r="A15" s="15" t="s">
        <v>22</v>
      </c>
      <c r="B15" s="15"/>
      <c r="C15" s="60">
        <f>+'Total Certificates, 1&lt;4'!M11</f>
        <v>12334</v>
      </c>
      <c r="D15" s="46">
        <f>+(Public!M11/'Total Certificates, 1&lt;4'!M11)*100</f>
        <v>68.80979406518567</v>
      </c>
      <c r="E15" s="46">
        <f>(Gender!Y12/'Total Certificates, 1&lt;4'!M11)*100</f>
        <v>63.718177395816447</v>
      </c>
      <c r="F15" s="46">
        <f>IF('Hispanic &amp; Foreign'!Y12&gt;0,(('Hispanic &amp; Foreign'!Y12/'Total Certificates, 1&lt;4'!M11)*100), "NA")</f>
        <v>0.55942922004215989</v>
      </c>
      <c r="G15" s="63">
        <f>IF(Black!M12&gt;0,((Black!M12/'All races'!M11)*100), "NA")</f>
        <v>45.00499500499501</v>
      </c>
      <c r="H15" s="148">
        <f>IF(Black!Y12&gt;0,((Black!Y12/Black!M12)*100), "NA")</f>
        <v>59.914909359970402</v>
      </c>
      <c r="I15" s="21">
        <f>+('Hispanic &amp; Foreign'!M12/'All races'!M11)*100</f>
        <v>9.0576090576090582</v>
      </c>
    </row>
    <row r="16" spans="1:19" ht="14.25" customHeight="1">
      <c r="A16" s="15" t="s">
        <v>23</v>
      </c>
      <c r="B16" s="15"/>
      <c r="C16" s="60">
        <f>+'Total Certificates, 1&lt;4'!M12</f>
        <v>5338</v>
      </c>
      <c r="D16" s="46">
        <f>+(Public!M12/'Total Certificates, 1&lt;4'!M12)*100</f>
        <v>71.749718995878609</v>
      </c>
      <c r="E16" s="46">
        <f>(Gender!Y13/'Total Certificates, 1&lt;4'!M12)*100</f>
        <v>58.373922817534662</v>
      </c>
      <c r="F16" s="46">
        <f>IF('Hispanic &amp; Foreign'!Y13&gt;0,(('Hispanic &amp; Foreign'!Y13/'Total Certificates, 1&lt;4'!M12)*100), "NA")</f>
        <v>0.13113525665043088</v>
      </c>
      <c r="G16" s="63">
        <f>IF(Black!M13&gt;0,((Black!M13/'All races'!M12)*100), "NA")</f>
        <v>8.04488398630658</v>
      </c>
      <c r="H16" s="148">
        <f>IF(Black!Y13&gt;0,((Black!Y13/Black!M13)*100), "NA")</f>
        <v>0.70921985815602839</v>
      </c>
      <c r="I16" s="21">
        <f>+('Hispanic &amp; Foreign'!M13/'All races'!M12)*100</f>
        <v>3.3282616964625333</v>
      </c>
    </row>
    <row r="17" spans="1:20" ht="14.25" customHeight="1">
      <c r="A17" s="15" t="s">
        <v>24</v>
      </c>
      <c r="B17" s="15"/>
      <c r="C17" s="60">
        <f>+'Total Certificates, 1&lt;4'!M13</f>
        <v>12848</v>
      </c>
      <c r="D17" s="46">
        <f>+(Public!M13/'Total Certificates, 1&lt;4'!M13)*100</f>
        <v>69.520547945205479</v>
      </c>
      <c r="E17" s="46">
        <f>(Gender!Y14/'Total Certificates, 1&lt;4'!M13)*100</f>
        <v>62.87359900373599</v>
      </c>
      <c r="F17" s="46">
        <f>IF('Hispanic &amp; Foreign'!Y14&gt;0,(('Hispanic &amp; Foreign'!Y14/'Total Certificates, 1&lt;4'!M13)*100), "NA")</f>
        <v>0.77054794520547942</v>
      </c>
      <c r="G17" s="63">
        <f>IF(Black!M14&gt;0,((Black!M14/'All races'!M13)*100), "NA")</f>
        <v>39.045748424584666</v>
      </c>
      <c r="H17" s="148">
        <f>IF(Black!Y14&gt;0,((Black!Y14/Black!M14)*100), "NA")</f>
        <v>45.60888702578076</v>
      </c>
      <c r="I17" s="21">
        <f>+('Hispanic &amp; Foreign'!M14/'All races'!M13)*100</f>
        <v>5.7042311154758982</v>
      </c>
    </row>
    <row r="18" spans="1:20" ht="14.25" customHeight="1">
      <c r="A18" s="15" t="s">
        <v>25</v>
      </c>
      <c r="B18" s="15"/>
      <c r="C18" s="60">
        <f>+'Total Certificates, 1&lt;4'!M14</f>
        <v>4047</v>
      </c>
      <c r="D18" s="46">
        <f>+(Public!M14/'Total Certificates, 1&lt;4'!M14)*100</f>
        <v>45.193970842599455</v>
      </c>
      <c r="E18" s="46">
        <f>(Gender!Y15/'Total Certificates, 1&lt;4'!M14)*100</f>
        <v>62.960217445021001</v>
      </c>
      <c r="F18" s="46">
        <f>IF('Hispanic &amp; Foreign'!Y15&gt;0,(('Hispanic &amp; Foreign'!Y15/'Total Certificates, 1&lt;4'!M14)*100), "NA")</f>
        <v>1.0378057820607858</v>
      </c>
      <c r="G18" s="63">
        <f>IF(Black!M15&gt;0,((Black!M15/'All races'!M14)*100), "NA")</f>
        <v>41.632016632016629</v>
      </c>
      <c r="H18" s="148">
        <f>IF(Black!Y15&gt;0,((Black!Y15/Black!M15)*100), "NA")</f>
        <v>55.493133583021226</v>
      </c>
      <c r="I18" s="21">
        <f>+('Hispanic &amp; Foreign'!M15/'All races'!M14)*100</f>
        <v>12.214137214137216</v>
      </c>
    </row>
    <row r="19" spans="1:20" ht="14.25" customHeight="1">
      <c r="A19" s="14" t="s">
        <v>26</v>
      </c>
      <c r="B19" s="14"/>
      <c r="C19" s="59">
        <f>+'Total Certificates, 1&lt;4'!M15</f>
        <v>6645</v>
      </c>
      <c r="D19" s="47">
        <f>+(Public!M15/'Total Certificates, 1&lt;4'!M15)*100</f>
        <v>82.949586155003757</v>
      </c>
      <c r="E19" s="47">
        <f>(Gender!Y16/'Total Certificates, 1&lt;4'!M15)*100</f>
        <v>50.44394281414597</v>
      </c>
      <c r="F19" s="47">
        <f>IF('Hispanic &amp; Foreign'!Y16&gt;0,(('Hispanic &amp; Foreign'!Y16/'Total Certificates, 1&lt;4'!M15)*100), "NA")</f>
        <v>1.5048908954100828E-2</v>
      </c>
      <c r="G19" s="64">
        <f>IF(Black!M16&gt;0,((Black!M16/'All races'!M15)*100), "NA")</f>
        <v>44.292028654168568</v>
      </c>
      <c r="H19" s="112">
        <f>IF(Black!Y16&gt;0,((Black!Y16/Black!M16)*100), "NA")</f>
        <v>52.030282174810736</v>
      </c>
      <c r="I19" s="43">
        <f>+('Hispanic &amp; Foreign'!M16/'All races'!M15)*100</f>
        <v>2.8196921201036429</v>
      </c>
    </row>
    <row r="20" spans="1:20" ht="14.25" customHeight="1">
      <c r="A20" s="14" t="s">
        <v>27</v>
      </c>
      <c r="B20" s="14"/>
      <c r="C20" s="59">
        <f>+'Total Certificates, 1&lt;4'!M16</f>
        <v>7474</v>
      </c>
      <c r="D20" s="47">
        <f>+(Public!M16/'Total Certificates, 1&lt;4'!M16)*100</f>
        <v>67.888680759967883</v>
      </c>
      <c r="E20" s="47">
        <f>(Gender!Y17/'Total Certificates, 1&lt;4'!M16)*100</f>
        <v>66.443671394166444</v>
      </c>
      <c r="F20" s="47">
        <f>IF('Hispanic &amp; Foreign'!Y17&gt;0,(('Hispanic &amp; Foreign'!Y17/'Total Certificates, 1&lt;4'!M16)*100), "NA")</f>
        <v>1.1372758897511372</v>
      </c>
      <c r="G20" s="64">
        <f>IF(Black!M17&gt;0,((Black!M17/'All races'!M16)*100), "NA")</f>
        <v>26.260094681147311</v>
      </c>
      <c r="H20" s="112">
        <f>IF(Black!Y17&gt;0,((Black!Y17/Black!M17)*100), "NA")</f>
        <v>32.237539766702014</v>
      </c>
      <c r="I20" s="43">
        <f>+('Hispanic &amp; Foreign'!M17/'All races'!M16)*100</f>
        <v>10.1364522417154</v>
      </c>
      <c r="T20" s="115"/>
    </row>
    <row r="21" spans="1:20" ht="14.25" customHeight="1">
      <c r="A21" s="14" t="s">
        <v>28</v>
      </c>
      <c r="B21" s="14"/>
      <c r="C21" s="59">
        <f>+'Total Certificates, 1&lt;4'!M17</f>
        <v>10402</v>
      </c>
      <c r="D21" s="47">
        <f>+(Public!M17/'Total Certificates, 1&lt;4'!M17)*100</f>
        <v>84.493366660257635</v>
      </c>
      <c r="E21" s="47">
        <f>(Gender!Y18/'Total Certificates, 1&lt;4'!M17)*100</f>
        <v>52.143818496442996</v>
      </c>
      <c r="F21" s="47">
        <f>IF('Hispanic &amp; Foreign'!Y18&gt;0,(('Hispanic &amp; Foreign'!Y18/'Total Certificates, 1&lt;4'!M17)*100), "NA")</f>
        <v>0.27879253989617381</v>
      </c>
      <c r="G21" s="64">
        <f>IF(Black!M18&gt;0,((Black!M18/'All races'!M17)*100), "NA")</f>
        <v>7.9624134520276959</v>
      </c>
      <c r="H21" s="112" t="str">
        <f>IF(Black!Y18&gt;0,((Black!Y18/Black!M18)*100), "NA")</f>
        <v>NA</v>
      </c>
      <c r="I21" s="43">
        <f>+('Hispanic &amp; Foreign'!M18/'All races'!M17)*100</f>
        <v>12.87833827893175</v>
      </c>
    </row>
    <row r="22" spans="1:20" ht="14.25" customHeight="1">
      <c r="A22" s="14" t="s">
        <v>29</v>
      </c>
      <c r="B22" s="14"/>
      <c r="C22" s="59">
        <f>+'Total Certificates, 1&lt;4'!M18</f>
        <v>2946</v>
      </c>
      <c r="D22" s="47">
        <f>+(Public!M18/'Total Certificates, 1&lt;4'!M18)*100</f>
        <v>44.161575016972165</v>
      </c>
      <c r="E22" s="47">
        <f>(Gender!Y19/'Total Certificates, 1&lt;4'!M18)*100</f>
        <v>69.789545145960631</v>
      </c>
      <c r="F22" s="47">
        <f>IF('Hispanic &amp; Foreign'!Y19&gt;0,(('Hispanic &amp; Foreign'!Y19/'Total Certificates, 1&lt;4'!M18)*100), "NA")</f>
        <v>6.7888662593346902E-2</v>
      </c>
      <c r="G22" s="64">
        <f>IF(Black!M19&gt;0,((Black!M19/'All races'!M18)*100), "NA")</f>
        <v>35.54091539528433</v>
      </c>
      <c r="H22" s="112">
        <f>IF(Black!Y19&gt;0,((Black!Y19/Black!M19)*100), "NA")</f>
        <v>46.439024390243908</v>
      </c>
      <c r="I22" s="43">
        <f>+('Hispanic &amp; Foreign'!M19/'All races'!M18)*100</f>
        <v>8.5991678224687931</v>
      </c>
    </row>
    <row r="23" spans="1:20" ht="14.25" customHeight="1">
      <c r="A23" s="15" t="s">
        <v>30</v>
      </c>
      <c r="B23" s="15"/>
      <c r="C23" s="60">
        <f>+'Total Certificates, 1&lt;4'!M19</f>
        <v>9090</v>
      </c>
      <c r="D23" s="46">
        <f>+(Public!M19/'Total Certificates, 1&lt;4'!M19)*100</f>
        <v>70.242024202420239</v>
      </c>
      <c r="E23" s="46">
        <f>(Gender!Y20/'Total Certificates, 1&lt;4'!M19)*100</f>
        <v>53.421342134213425</v>
      </c>
      <c r="F23" s="46">
        <f>IF('Hispanic &amp; Foreign'!Y20&gt;0,(('Hispanic &amp; Foreign'!Y20/'Total Certificates, 1&lt;4'!M19)*100), "NA")</f>
        <v>0.30803080308030806</v>
      </c>
      <c r="G23" s="63">
        <f>IF(Black!M20&gt;0,((Black!M20/'All races'!M19)*100), "NA")</f>
        <v>20.278532608695652</v>
      </c>
      <c r="H23" s="148">
        <f>IF(Black!Y20&gt;0,((Black!Y20/Black!M20)*100), "NA")</f>
        <v>42.825237297599102</v>
      </c>
      <c r="I23" s="21">
        <f>+('Hispanic &amp; Foreign'!M20/'All races'!M19)*100</f>
        <v>5.2196557971014492</v>
      </c>
    </row>
    <row r="24" spans="1:20" ht="14.25" customHeight="1">
      <c r="A24" s="15" t="s">
        <v>31</v>
      </c>
      <c r="B24" s="15"/>
      <c r="C24" s="60">
        <f>+'Total Certificates, 1&lt;4'!M20</f>
        <v>38736</v>
      </c>
      <c r="D24" s="46">
        <f>+(Public!M20/'Total Certificates, 1&lt;4'!M20)*100</f>
        <v>53.580648492358527</v>
      </c>
      <c r="E24" s="46">
        <f>(Gender!Y21/'Total Certificates, 1&lt;4'!M20)*100</f>
        <v>59.120714580751752</v>
      </c>
      <c r="F24" s="46">
        <f>IF('Hispanic &amp; Foreign'!Y21&gt;0,(('Hispanic &amp; Foreign'!Y21/'Total Certificates, 1&lt;4'!M20)*100), "NA")</f>
        <v>0.61183395291201981</v>
      </c>
      <c r="G24" s="63">
        <f>IF(Black!M21&gt;0,((Black!M21/'All races'!M20)*100), "NA")</f>
        <v>16.188191390110624</v>
      </c>
      <c r="H24" s="148">
        <f>IF(Black!Y21&gt;0,((Black!Y21/Black!M21)*100), "NA")</f>
        <v>10.324386629342994</v>
      </c>
      <c r="I24" s="21">
        <f>+('Hispanic &amp; Foreign'!M21/'All races'!M20)*100</f>
        <v>48.737838198054114</v>
      </c>
    </row>
    <row r="25" spans="1:20" ht="14.25" customHeight="1">
      <c r="A25" s="15" t="s">
        <v>32</v>
      </c>
      <c r="B25" s="15"/>
      <c r="C25" s="60">
        <f>+'Total Certificates, 1&lt;4'!M21</f>
        <v>10137</v>
      </c>
      <c r="D25" s="46">
        <f>+(Public!M21/'Total Certificates, 1&lt;4'!M21)*100</f>
        <v>68.44233994278386</v>
      </c>
      <c r="E25" s="46">
        <f>(Gender!Y22/'Total Certificates, 1&lt;4'!M21)*100</f>
        <v>63.125184965966262</v>
      </c>
      <c r="F25" s="46">
        <f>IF('Hispanic &amp; Foreign'!Y22&gt;0,(('Hispanic &amp; Foreign'!Y22/'Total Certificates, 1&lt;4'!M21)*100), "NA")</f>
        <v>0.73986386504883095</v>
      </c>
      <c r="G25" s="63">
        <f>IF(Black!M22&gt;0,((Black!M22/'All races'!M21)*100), "NA")</f>
        <v>24.27174577306987</v>
      </c>
      <c r="H25" s="148">
        <f>IF(Black!Y22&gt;0,((Black!Y22/Black!M22)*100), "NA")</f>
        <v>31.179185900125894</v>
      </c>
      <c r="I25" s="21">
        <f>+('Hispanic &amp; Foreign'!M22/'All races'!M21)*100</f>
        <v>11.020574455082501</v>
      </c>
    </row>
    <row r="26" spans="1:20" ht="14.25" customHeight="1">
      <c r="A26" s="16" t="s">
        <v>33</v>
      </c>
      <c r="B26" s="15"/>
      <c r="C26" s="60">
        <f>+'Total Certificates, 1&lt;4'!M22</f>
        <v>2987</v>
      </c>
      <c r="D26" s="46">
        <f>+(Public!M22/'Total Certificates, 1&lt;4'!M22)*100</f>
        <v>79.243388014730499</v>
      </c>
      <c r="E26" s="46">
        <f>(Gender!Y23/'Total Certificates, 1&lt;4'!M22)*100</f>
        <v>66.086374288583855</v>
      </c>
      <c r="F26" s="46">
        <f>IF('Hispanic &amp; Foreign'!Y23&gt;0,(('Hispanic &amp; Foreign'!Y23/'Total Certificates, 1&lt;4'!M22)*100), "NA")</f>
        <v>3.3478406427854039E-2</v>
      </c>
      <c r="G26" s="63">
        <f>IF(Black!M23&gt;0,((Black!M23/'All races'!M22)*100), "NA")</f>
        <v>5.5632342778161714</v>
      </c>
      <c r="H26" s="167" t="str">
        <f>IF(Black!Y23&gt;0,((Black!Y23/Black!M23)*100), "NA")</f>
        <v>NA</v>
      </c>
      <c r="I26" s="21">
        <f>+('Hispanic &amp; Foreign'!M23/'All races'!M22)*100</f>
        <v>1.243953006219765</v>
      </c>
    </row>
    <row r="27" spans="1:20" ht="14.25" customHeight="1">
      <c r="A27" s="15" t="s">
        <v>34</v>
      </c>
      <c r="B27" s="149"/>
      <c r="C27" s="150">
        <f>+'Total Certificates, 1&lt;4'!M23</f>
        <v>158569</v>
      </c>
      <c r="D27" s="151">
        <f>+(Public!M23/'Total Certificates, 1&lt;4'!M23)*100</f>
        <v>68.491319236420736</v>
      </c>
      <c r="E27" s="151">
        <f>(Gender!Y24/'Total Certificates, 1&lt;4'!M23)*100</f>
        <v>60.674532853205868</v>
      </c>
      <c r="F27" s="151">
        <f>IF('Hispanic &amp; Foreign'!Y24&gt;0,(('Hispanic &amp; Foreign'!Y24/'Total Certificates, 1&lt;4'!M23)*100), "NA")</f>
        <v>2.1530059469379261</v>
      </c>
      <c r="G27" s="152">
        <f>IF(Black!M24&gt;0,((Black!M24/'All races'!M23)*100), "NA")</f>
        <v>5.2871679300689749</v>
      </c>
      <c r="H27" s="148">
        <f>IF(Black!Y24&gt;0,((Black!Y24/Black!M24)*100), "NA")</f>
        <v>0.15499870834409715</v>
      </c>
      <c r="I27" s="153">
        <f>+('Hispanic &amp; Foreign'!M24/'All races'!M23)*100</f>
        <v>42.043297138564498</v>
      </c>
    </row>
    <row r="28" spans="1:20" ht="14.25" customHeight="1">
      <c r="A28" s="21" t="s">
        <v>17</v>
      </c>
      <c r="B28" s="15"/>
      <c r="C28" s="147">
        <f>+'Total Certificates, 1&lt;4'!M24</f>
        <v>35.365736703474148</v>
      </c>
      <c r="D28" s="46"/>
      <c r="E28" s="46"/>
      <c r="F28" s="46"/>
      <c r="G28" s="63"/>
      <c r="H28" s="148">
        <f>IF(Black!Y25&gt;0,((Black!Y25/Black!M25)*100), "NA")</f>
        <v>0.50803574877259228</v>
      </c>
      <c r="I28" s="21"/>
    </row>
    <row r="29" spans="1:20" ht="14.25" customHeight="1">
      <c r="A29" s="14" t="s">
        <v>35</v>
      </c>
      <c r="B29" s="14"/>
      <c r="C29" s="59">
        <f>+'Total Certificates, 1&lt;4'!M25</f>
        <v>445</v>
      </c>
      <c r="D29" s="47">
        <f>+(Public!M25/'Total Certificates, 1&lt;4'!M25)*100</f>
        <v>73.258426966292134</v>
      </c>
      <c r="E29" s="47">
        <f>(Gender!Y26/'Total Certificates, 1&lt;4'!M25)*100</f>
        <v>64.269662921348313</v>
      </c>
      <c r="F29" s="47">
        <f>IF('Hispanic &amp; Foreign'!Y26&gt;0,(('Hispanic &amp; Foreign'!Y26/'Total Certificates, 1&lt;4'!M25)*100), "NA")</f>
        <v>0.6741573033707865</v>
      </c>
      <c r="G29" s="64">
        <f>IF(Black!M26&gt;0,((Black!M26/'All races'!M25)*100), "NA")</f>
        <v>4.2654028436018958</v>
      </c>
      <c r="H29" s="112" t="str">
        <f>IF(Black!Y26&gt;0,((Black!Y26/Black!M26)*100), "NA")</f>
        <v>NA</v>
      </c>
      <c r="I29" s="43">
        <f>+('Hispanic &amp; Foreign'!M26/'All races'!M25)*100</f>
        <v>6.1611374407582939</v>
      </c>
    </row>
    <row r="30" spans="1:20" ht="14.25" customHeight="1">
      <c r="A30" s="14" t="s">
        <v>36</v>
      </c>
      <c r="B30" s="14"/>
      <c r="C30" s="157">
        <f>+'Total Certificates, 1&lt;4'!M26</f>
        <v>18814</v>
      </c>
      <c r="D30" s="47">
        <f>+(Public!M26/'Total Certificates, 1&lt;4'!M26)*100</f>
        <v>71.951738067396619</v>
      </c>
      <c r="E30" s="47">
        <f>(Gender!Y27/'Total Certificates, 1&lt;4'!M26)*100</f>
        <v>57.457212713936435</v>
      </c>
      <c r="F30" s="47">
        <f>IF('Hispanic &amp; Foreign'!Y27&gt;0,(('Hispanic &amp; Foreign'!Y27/'Total Certificates, 1&lt;4'!M26)*100), "NA")</f>
        <v>0.90358243860954612</v>
      </c>
      <c r="G30" s="64">
        <f>IF(Black!M27&gt;0,((Black!M27/'All races'!M26)*100), "NA")</f>
        <v>5.6871502063429249</v>
      </c>
      <c r="H30" s="112" t="str">
        <f>IF(Black!Y27&gt;0,((Black!Y27/Black!M27)*100), "NA")</f>
        <v>NA</v>
      </c>
      <c r="I30" s="43">
        <f>+('Hispanic &amp; Foreign'!M27/'All races'!M26)*100</f>
        <v>38.164961275368874</v>
      </c>
    </row>
    <row r="31" spans="1:20" ht="14.25" customHeight="1">
      <c r="A31" s="14" t="s">
        <v>37</v>
      </c>
      <c r="B31" s="14"/>
      <c r="C31" s="59">
        <f>+'Total Certificates, 1&lt;4'!M27</f>
        <v>100167</v>
      </c>
      <c r="D31" s="47">
        <f>+(Public!M27/'Total Certificates, 1&lt;4'!M27)*100</f>
        <v>70.158834745974218</v>
      </c>
      <c r="E31" s="47">
        <f>(Gender!Y28/'Total Certificates, 1&lt;4'!M27)*100</f>
        <v>61.108948056745241</v>
      </c>
      <c r="F31" s="47">
        <f>IF('Hispanic &amp; Foreign'!Y28&gt;0,(('Hispanic &amp; Foreign'!Y28/'Total Certificates, 1&lt;4'!M27)*100), "NA")</f>
        <v>2.7234518354348238</v>
      </c>
      <c r="G31" s="64">
        <f>IF(Black!M28&gt;0,((Black!M28/'All races'!M27)*100), "NA")</f>
        <v>5.4236323228342149</v>
      </c>
      <c r="H31" s="112">
        <f>IF(Black!Y28&gt;0,((Black!Y28/Black!M28)*100), "NA")</f>
        <v>0.24222850222042794</v>
      </c>
      <c r="I31" s="43">
        <f>+('Hispanic &amp; Foreign'!M28/'All races'!M27)*100</f>
        <v>50.880765483189371</v>
      </c>
    </row>
    <row r="32" spans="1:20" ht="14.25" customHeight="1">
      <c r="A32" s="14" t="s">
        <v>38</v>
      </c>
      <c r="B32" s="14"/>
      <c r="C32" s="157">
        <f>+'Total Certificates, 1&lt;4'!M28</f>
        <v>6489</v>
      </c>
      <c r="D32" s="47">
        <f>+(Public!M28/'Total Certificates, 1&lt;4'!M28)*100</f>
        <v>38.033595315148709</v>
      </c>
      <c r="E32" s="47">
        <f>(Gender!Y29/'Total Certificates, 1&lt;4'!M28)*100</f>
        <v>62.921867776236709</v>
      </c>
      <c r="F32" s="47">
        <f>IF('Hispanic &amp; Foreign'!Y29&gt;0,(('Hispanic &amp; Foreign'!Y29/'Total Certificates, 1&lt;4'!M28)*100), "NA")</f>
        <v>1.0787486515641855</v>
      </c>
      <c r="G32" s="64">
        <f>IF(Black!M29&gt;0,((Black!M29/'All races'!M28)*100), "NA")</f>
        <v>10.710241061316939</v>
      </c>
      <c r="H32" s="112" t="str">
        <f>IF(Black!Y29&gt;0,((Black!Y29/Black!M29)*100), "NA")</f>
        <v>NA</v>
      </c>
      <c r="I32" s="43">
        <f>+('Hispanic &amp; Foreign'!M29/'All races'!M28)*100</f>
        <v>26.096100954538098</v>
      </c>
    </row>
    <row r="33" spans="1:9" ht="14.25" customHeight="1">
      <c r="A33" s="15" t="s">
        <v>39</v>
      </c>
      <c r="B33" s="15"/>
      <c r="C33" s="60">
        <f>+'Total Certificates, 1&lt;4'!M29</f>
        <v>1109</v>
      </c>
      <c r="D33" s="46">
        <f>+(Public!M29/'Total Certificates, 1&lt;4'!M29)*100</f>
        <v>77.727682596934173</v>
      </c>
      <c r="E33" s="46">
        <f>(Gender!Y30/'Total Certificates, 1&lt;4'!M29)*100</f>
        <v>59.963931469792605</v>
      </c>
      <c r="F33" s="46">
        <f>IF('Hispanic &amp; Foreign'!Y30&gt;0,(('Hispanic &amp; Foreign'!Y30/'Total Certificates, 1&lt;4'!M29)*100), "NA")</f>
        <v>5.6807935076645624</v>
      </c>
      <c r="G33" s="63">
        <f>IF(Black!M30&gt;0,((Black!M30/'All races'!M29)*100), "NA")</f>
        <v>1.6441005802707929</v>
      </c>
      <c r="H33" s="148" t="str">
        <f>IF(Black!Y30&gt;0,((Black!Y30/Black!M30)*100), "NA")</f>
        <v>NA</v>
      </c>
      <c r="I33" s="21">
        <f>+('Hispanic &amp; Foreign'!M30/'All races'!M29)*100</f>
        <v>12.379110251450678</v>
      </c>
    </row>
    <row r="34" spans="1:9" ht="14.25" customHeight="1">
      <c r="A34" s="15" t="s">
        <v>40</v>
      </c>
      <c r="B34" s="15"/>
      <c r="C34" s="147">
        <f>+'Total Certificates, 1&lt;4'!M30</f>
        <v>3195</v>
      </c>
      <c r="D34" s="46">
        <f>+(Public!M30/'Total Certificates, 1&lt;4'!M30)*100</f>
        <v>72.582159624413151</v>
      </c>
      <c r="E34" s="46">
        <f>(Gender!Y31/'Total Certificates, 1&lt;4'!M30)*100</f>
        <v>66.25978090766823</v>
      </c>
      <c r="F34" s="46">
        <f>IF('Hispanic &amp; Foreign'!Y31&gt;0,(('Hispanic &amp; Foreign'!Y31/'Total Certificates, 1&lt;4'!M30)*100), "NA")</f>
        <v>0.6259780907668232</v>
      </c>
      <c r="G34" s="63">
        <f>IF(Black!M31&gt;0,((Black!M31/'All races'!M30)*100), "NA")</f>
        <v>1.3648468708388815</v>
      </c>
      <c r="H34" s="148" t="str">
        <f>IF(Black!Y31&gt;0,((Black!Y31/Black!M31)*100), "NA")</f>
        <v>NA</v>
      </c>
      <c r="I34" s="21">
        <f>+('Hispanic &amp; Foreign'!M31/'All races'!M30)*100</f>
        <v>16.444740346205062</v>
      </c>
    </row>
    <row r="35" spans="1:9" ht="14.25" customHeight="1">
      <c r="A35" s="15" t="s">
        <v>41</v>
      </c>
      <c r="B35" s="15"/>
      <c r="C35" s="60">
        <f>+'Total Certificates, 1&lt;4'!M31</f>
        <v>870</v>
      </c>
      <c r="D35" s="46">
        <f>+(Public!M31/'Total Certificates, 1&lt;4'!M31)*100</f>
        <v>81.034482758620683</v>
      </c>
      <c r="E35" s="46">
        <f>(Gender!Y32/'Total Certificates, 1&lt;4'!M31)*100</f>
        <v>59.080459770114949</v>
      </c>
      <c r="F35" s="46">
        <f>IF('Hispanic &amp; Foreign'!Y32&gt;0,(('Hispanic &amp; Foreign'!Y32/'Total Certificates, 1&lt;4'!M31)*100), "NA")</f>
        <v>0.91954022988505746</v>
      </c>
      <c r="G35" s="63">
        <f>IF(Black!M32&gt;0,((Black!M32/'All races'!M31)*100), "NA")</f>
        <v>0.71770334928229662</v>
      </c>
      <c r="H35" s="148" t="str">
        <f>IF(Black!Y32&gt;0,((Black!Y32/Black!M32)*100), "NA")</f>
        <v>NA</v>
      </c>
      <c r="I35" s="21">
        <f>+('Hispanic &amp; Foreign'!M32/'All races'!M31)*100</f>
        <v>3.7081339712918657</v>
      </c>
    </row>
    <row r="36" spans="1:9" ht="14.25" customHeight="1">
      <c r="A36" s="15" t="s">
        <v>42</v>
      </c>
      <c r="B36" s="15"/>
      <c r="C36" s="147">
        <f>+'Total Certificates, 1&lt;4'!M32</f>
        <v>2655</v>
      </c>
      <c r="D36" s="46">
        <f>+(Public!M32/'Total Certificates, 1&lt;4'!M32)*100</f>
        <v>20.112994350282488</v>
      </c>
      <c r="E36" s="46">
        <f>(Gender!Y33/'Total Certificates, 1&lt;4'!M32)*100</f>
        <v>69.340866290018838</v>
      </c>
      <c r="F36" s="46">
        <f>IF('Hispanic &amp; Foreign'!Y33&gt;0,(('Hispanic &amp; Foreign'!Y33/'Total Certificates, 1&lt;4'!M32)*100), "NA")</f>
        <v>0.67796610169491522</v>
      </c>
      <c r="G36" s="63">
        <f>IF(Black!M33&gt;0,((Black!M33/'All races'!M32)*100), "NA")</f>
        <v>13.08920919361122</v>
      </c>
      <c r="H36" s="148" t="str">
        <f>IF(Black!Y33&gt;0,((Black!Y33/Black!M33)*100), "NA")</f>
        <v>NA</v>
      </c>
      <c r="I36" s="21">
        <f>+('Hispanic &amp; Foreign'!M33/'All races'!M32)*100</f>
        <v>34.904557849629917</v>
      </c>
    </row>
    <row r="37" spans="1:9" ht="14.25" customHeight="1">
      <c r="A37" s="14" t="s">
        <v>43</v>
      </c>
      <c r="B37" s="14"/>
      <c r="C37" s="59">
        <f>+'Total Certificates, 1&lt;4'!M33</f>
        <v>4992</v>
      </c>
      <c r="D37" s="47">
        <f>+(Public!M33/'Total Certificates, 1&lt;4'!M33)*100</f>
        <v>82.912660256410248</v>
      </c>
      <c r="E37" s="47">
        <f>(Gender!Y34/'Total Certificates, 1&lt;4'!M33)*100</f>
        <v>62.039262820512818</v>
      </c>
      <c r="F37" s="47">
        <f>IF('Hispanic &amp; Foreign'!Y34&gt;0,(('Hispanic &amp; Foreign'!Y34/'Total Certificates, 1&lt;4'!M33)*100), "NA")</f>
        <v>0.36057692307692307</v>
      </c>
      <c r="G37" s="64">
        <f>IF(Black!M34&gt;0,((Black!M34/'All races'!M33)*100), "NA")</f>
        <v>3.4643995749202974</v>
      </c>
      <c r="H37" s="112" t="str">
        <f>IF(Black!Y34&gt;0,((Black!Y34/Black!M34)*100), "NA")</f>
        <v>NA</v>
      </c>
      <c r="I37" s="43">
        <f>+('Hispanic &amp; Foreign'!M34/'All races'!M33)*100</f>
        <v>49.52178533475027</v>
      </c>
    </row>
    <row r="38" spans="1:9" ht="14.25" customHeight="1">
      <c r="A38" s="14" t="s">
        <v>44</v>
      </c>
      <c r="B38" s="14"/>
      <c r="C38" s="157">
        <f>+'Total Certificates, 1&lt;4'!M34</f>
        <v>2747</v>
      </c>
      <c r="D38" s="47">
        <f>+(Public!M34/'Total Certificates, 1&lt;4'!M34)*100</f>
        <v>62.213323625773576</v>
      </c>
      <c r="E38" s="47">
        <f>(Gender!Y35/'Total Certificates, 1&lt;4'!M34)*100</f>
        <v>69.785220240262106</v>
      </c>
      <c r="F38" s="47">
        <f>IF('Hispanic &amp; Foreign'!Y35&gt;0,(('Hispanic &amp; Foreign'!Y35/'Total Certificates, 1&lt;4'!M34)*100), "NA")</f>
        <v>1.0921004732435384</v>
      </c>
      <c r="G38" s="64">
        <f>IF(Black!M35&gt;0,((Black!M35/'All races'!M34)*100), "NA")</f>
        <v>3.9563988696003229</v>
      </c>
      <c r="H38" s="112" t="str">
        <f>IF(Black!Y35&gt;0,((Black!Y35/Black!M35)*100), "NA")</f>
        <v>NA</v>
      </c>
      <c r="I38" s="43">
        <f>+('Hispanic &amp; Foreign'!M35/'All races'!M34)*100</f>
        <v>17.359709325797333</v>
      </c>
    </row>
    <row r="39" spans="1:9" ht="14.25" customHeight="1">
      <c r="A39" s="14" t="s">
        <v>45</v>
      </c>
      <c r="B39" s="14"/>
      <c r="C39" s="59">
        <f>+'Total Certificates, 1&lt;4'!M35</f>
        <v>9149</v>
      </c>
      <c r="D39" s="47">
        <f>+(Public!M35/'Total Certificates, 1&lt;4'!M35)*100</f>
        <v>79.844791780522456</v>
      </c>
      <c r="E39" s="47">
        <f>(Gender!Y36/'Total Certificates, 1&lt;4'!M35)*100</f>
        <v>55.33938135315335</v>
      </c>
      <c r="F39" s="47">
        <f>IF('Hispanic &amp; Foreign'!Y36&gt;0,(('Hispanic &amp; Foreign'!Y36/'Total Certificates, 1&lt;4'!M35)*100), "NA")</f>
        <v>1.7051043829926769</v>
      </c>
      <c r="G39" s="64">
        <f>IF(Black!M36&gt;0,((Black!M36/'All races'!M35)*100), "NA")</f>
        <v>1.164104882459313</v>
      </c>
      <c r="H39" s="112" t="str">
        <f>IF(Black!Y36&gt;0,((Black!Y36/Black!M36)*100), "NA")</f>
        <v>NA</v>
      </c>
      <c r="I39" s="43">
        <f>+('Hispanic &amp; Foreign'!M36/'All races'!M35)*100</f>
        <v>12.149638336347197</v>
      </c>
    </row>
    <row r="40" spans="1:9" ht="14.25" customHeight="1">
      <c r="A40" s="14" t="s">
        <v>46</v>
      </c>
      <c r="B40" s="14"/>
      <c r="C40" s="157">
        <f>+'Total Certificates, 1&lt;4'!M36</f>
        <v>7192</v>
      </c>
      <c r="D40" s="47">
        <f>+(Public!M36/'Total Certificates, 1&lt;4'!M36)*100</f>
        <v>53.350945494994441</v>
      </c>
      <c r="E40" s="47">
        <f>(Gender!Y37/'Total Certificates, 1&lt;4'!M36)*100</f>
        <v>59.274193548387103</v>
      </c>
      <c r="F40" s="47">
        <f>IF('Hispanic &amp; Foreign'!Y37&gt;0,(('Hispanic &amp; Foreign'!Y37/'Total Certificates, 1&lt;4'!M36)*100), "NA")</f>
        <v>1.7102335928809789</v>
      </c>
      <c r="G40" s="64">
        <f>IF(Black!M37&gt;0,((Black!M37/'All races'!M36)*100), "NA")</f>
        <v>5.0166213357509823</v>
      </c>
      <c r="H40" s="112" t="str">
        <f>IF(Black!Y37&gt;0,((Black!Y37/Black!M37)*100), "NA")</f>
        <v>NA</v>
      </c>
      <c r="I40" s="43">
        <f>+('Hispanic &amp; Foreign'!M37/'All races'!M36)*100</f>
        <v>18.72166817769719</v>
      </c>
    </row>
    <row r="41" spans="1:9" ht="14.25" customHeight="1">
      <c r="A41" s="14" t="s">
        <v>47</v>
      </c>
      <c r="B41" s="14"/>
      <c r="C41" s="59">
        <f>+'Total Certificates, 1&lt;4'!M37</f>
        <v>745</v>
      </c>
      <c r="D41" s="47">
        <f>+(Public!M37/'Total Certificates, 1&lt;4'!M37)*100</f>
        <v>79.060402684563755</v>
      </c>
      <c r="E41" s="47">
        <f>(Gender!Y38/'Total Certificates, 1&lt;4'!M37)*100</f>
        <v>46.174496644295303</v>
      </c>
      <c r="F41" s="47">
        <f>IF('Hispanic &amp; Foreign'!Y38&gt;0,(('Hispanic &amp; Foreign'!Y38/'Total Certificates, 1&lt;4'!M37)*100), "NA")</f>
        <v>0.93959731543624159</v>
      </c>
      <c r="G41" s="164">
        <f>IF(Black!M38&gt;0,((Black!M38/'All races'!M37)*100), "NA")</f>
        <v>0.84745762711864403</v>
      </c>
      <c r="H41" s="165" t="str">
        <f>IF(Black!Y38&gt;0,((Black!Y38/Black!M38)*100), "NA")</f>
        <v>NA</v>
      </c>
      <c r="I41" s="166">
        <f>+('Hispanic &amp; Foreign'!M38/'All races'!M37)*100</f>
        <v>10.734463276836157</v>
      </c>
    </row>
    <row r="42" spans="1:9" ht="14.25" customHeight="1">
      <c r="A42" s="149" t="s">
        <v>48</v>
      </c>
      <c r="B42" s="149"/>
      <c r="C42" s="155">
        <f>+'Total Certificates, 1&lt;4'!M38</f>
        <v>90181</v>
      </c>
      <c r="D42" s="151">
        <f>+(Public!M38/'Total Certificates, 1&lt;4'!M38)*100</f>
        <v>72.456504141670635</v>
      </c>
      <c r="E42" s="151">
        <f>(Gender!Y39/'Total Certificates, 1&lt;4'!M38)*100</f>
        <v>61.056098291214333</v>
      </c>
      <c r="F42" s="151">
        <f>IF('Hispanic &amp; Foreign'!Y39&gt;0,(('Hispanic &amp; Foreign'!Y39/'Total Certificates, 1&lt;4'!M38)*100), "NA")</f>
        <v>0.76401902839844316</v>
      </c>
      <c r="G42" s="63">
        <f>IF(Black!M39&gt;0,((Black!M39/'All races'!M38)*100), "NA")</f>
        <v>13.978085351787776</v>
      </c>
      <c r="H42" s="148">
        <f>IF(Black!Y39&gt;0,((Black!Y39/Black!M39)*100), "NA")</f>
        <v>28.220150177407376</v>
      </c>
      <c r="I42" s="21">
        <f>+('Hispanic &amp; Foreign'!M39/'All races'!M38)*100</f>
        <v>10.722029988465973</v>
      </c>
    </row>
    <row r="43" spans="1:9" ht="14.25" customHeight="1">
      <c r="A43" s="21" t="s">
        <v>17</v>
      </c>
      <c r="B43" s="15"/>
      <c r="C43" s="60">
        <f>+'Total Certificates, 1&lt;4'!M39</f>
        <v>20.113121112298131</v>
      </c>
      <c r="D43" s="46"/>
      <c r="E43" s="46"/>
      <c r="F43" s="46"/>
      <c r="G43" s="63"/>
      <c r="H43" s="148">
        <f>IF(Black!Y40&gt;0,((Black!Y40/Black!M40)*100), "NA")</f>
        <v>92.496545803635755</v>
      </c>
      <c r="I43" s="21"/>
    </row>
    <row r="44" spans="1:9" ht="14.25" customHeight="1">
      <c r="A44" s="14" t="s">
        <v>49</v>
      </c>
      <c r="B44" s="14"/>
      <c r="C44" s="157">
        <f>+'Total Certificates, 1&lt;4'!M40</f>
        <v>20613</v>
      </c>
      <c r="D44" s="47">
        <f>+(Public!M40/'Total Certificates, 1&lt;4'!M40)*100</f>
        <v>70.319701159462483</v>
      </c>
      <c r="E44" s="47">
        <f>(Gender!Y41/'Total Certificates, 1&lt;4'!M40)*100</f>
        <v>61.626158249648277</v>
      </c>
      <c r="F44" s="47">
        <f>IF('Hispanic &amp; Foreign'!Y41&gt;0,(('Hispanic &amp; Foreign'!Y41/'Total Certificates, 1&lt;4'!M40)*100), "NA")</f>
        <v>0.54819773929073889</v>
      </c>
      <c r="G44" s="64">
        <f>IF(Black!M41&gt;0,((Black!M41/'All races'!M40)*100), "NA")</f>
        <v>16.19356447992018</v>
      </c>
      <c r="H44" s="112">
        <f>IF(Black!Y41&gt;0,((Black!Y41/Black!M41)*100), "NA")</f>
        <v>27.788046826863834</v>
      </c>
      <c r="I44" s="43">
        <f>+('Hispanic &amp; Foreign'!M41/'All races'!M40)*100</f>
        <v>24.285357944624593</v>
      </c>
    </row>
    <row r="45" spans="1:9" ht="14.25" customHeight="1">
      <c r="A45" s="14" t="s">
        <v>50</v>
      </c>
      <c r="B45" s="14"/>
      <c r="C45" s="59">
        <f>+'Total Certificates, 1&lt;4'!M41</f>
        <v>14729</v>
      </c>
      <c r="D45" s="47">
        <f>+(Public!M41/'Total Certificates, 1&lt;4'!M41)*100</f>
        <v>87.229275578790151</v>
      </c>
      <c r="E45" s="47">
        <f>(Gender!Y42/'Total Certificates, 1&lt;4'!M41)*100</f>
        <v>59.399823477493385</v>
      </c>
      <c r="F45" s="47">
        <f>IF('Hispanic &amp; Foreign'!Y42&gt;0,(('Hispanic &amp; Foreign'!Y42/'Total Certificates, 1&lt;4'!M41)*100), "NA")</f>
        <v>1.235657546337158</v>
      </c>
      <c r="G45" s="64">
        <f>IF(Black!M42&gt;0,((Black!M42/'All races'!M41)*100), "NA")</f>
        <v>10.142877351817797</v>
      </c>
      <c r="H45" s="112">
        <f>IF(Black!Y42&gt;0,((Black!Y42/Black!M42)*100), "NA")</f>
        <v>11.018131101813109</v>
      </c>
      <c r="I45" s="43">
        <f>+('Hispanic &amp; Foreign'!M42/'All races'!M41)*100</f>
        <v>5.4180223511104826</v>
      </c>
    </row>
    <row r="46" spans="1:9" ht="14.25" customHeight="1">
      <c r="A46" s="14" t="s">
        <v>51</v>
      </c>
      <c r="B46" s="14"/>
      <c r="C46" s="157">
        <f>+'Total Certificates, 1&lt;4'!M42</f>
        <v>3717</v>
      </c>
      <c r="D46" s="47">
        <f>+(Public!M42/'Total Certificates, 1&lt;4'!M42)*100</f>
        <v>84.638149044928696</v>
      </c>
      <c r="E46" s="47">
        <f>(Gender!Y43/'Total Certificates, 1&lt;4'!M42)*100</f>
        <v>62.55044390637611</v>
      </c>
      <c r="F46" s="47">
        <f>IF('Hispanic &amp; Foreign'!Y43&gt;0,(('Hispanic &amp; Foreign'!Y43/'Total Certificates, 1&lt;4'!M42)*100), "NA")</f>
        <v>1.3182674199623352</v>
      </c>
      <c r="G46" s="64">
        <f>IF(Black!M43&gt;0,((Black!M43/'All races'!M42)*100), "NA")</f>
        <v>5.2601486563750717</v>
      </c>
      <c r="H46" s="112" t="str">
        <f>IF(Black!Y43&gt;0,((Black!Y43/Black!M43)*100), "NA")</f>
        <v>NA</v>
      </c>
      <c r="I46" s="43">
        <f>+('Hispanic &amp; Foreign'!M43/'All races'!M42)*100</f>
        <v>8.4333905088622068</v>
      </c>
    </row>
    <row r="47" spans="1:9" ht="14.25" customHeight="1">
      <c r="A47" s="14" t="s">
        <v>52</v>
      </c>
      <c r="B47" s="14"/>
      <c r="C47" s="59">
        <f>+'Total Certificates, 1&lt;4'!M43</f>
        <v>4798</v>
      </c>
      <c r="D47" s="47">
        <f>+(Public!M43/'Total Certificates, 1&lt;4'!M43)*100</f>
        <v>75.177157148812</v>
      </c>
      <c r="E47" s="47">
        <f>(Gender!Y44/'Total Certificates, 1&lt;4'!M43)*100</f>
        <v>52.271779908295123</v>
      </c>
      <c r="F47" s="47">
        <f>IF('Hispanic &amp; Foreign'!Y44&gt;0,(('Hispanic &amp; Foreign'!Y44/'Total Certificates, 1&lt;4'!M43)*100), "NA")</f>
        <v>0.93789078782826174</v>
      </c>
      <c r="G47" s="64">
        <f>IF(Black!M44&gt;0,((Black!M44/'All races'!M43)*100), "NA")</f>
        <v>8.3333333333333321</v>
      </c>
      <c r="H47" s="112">
        <f>IF(Black!Y44&gt;0,((Black!Y44/Black!M44)*100), "NA")</f>
        <v>13.94736842105263</v>
      </c>
      <c r="I47" s="43">
        <f>+('Hispanic &amp; Foreign'!M44/'All races'!M43)*100</f>
        <v>15.109649122807017</v>
      </c>
    </row>
    <row r="48" spans="1:9" ht="14.25" customHeight="1">
      <c r="A48" s="15" t="s">
        <v>53</v>
      </c>
      <c r="B48" s="15"/>
      <c r="C48" s="147">
        <f>+'Total Certificates, 1&lt;4'!M44</f>
        <v>11151</v>
      </c>
      <c r="D48" s="46">
        <f>+(Public!M44/'Total Certificates, 1&lt;4'!M44)*100</f>
        <v>59.967715899919291</v>
      </c>
      <c r="E48" s="46">
        <f>(Gender!Y45/'Total Certificates, 1&lt;4'!M44)*100</f>
        <v>63.240964935880193</v>
      </c>
      <c r="F48" s="46">
        <f>IF('Hispanic &amp; Foreign'!Y45&gt;0,(('Hispanic &amp; Foreign'!Y45/'Total Certificates, 1&lt;4'!M44)*100), "NA")</f>
        <v>0.95058739126535741</v>
      </c>
      <c r="G48" s="63">
        <f>IF(Black!M45&gt;0,((Black!M45/'All races'!M44)*100), "NA")</f>
        <v>18.60800924143242</v>
      </c>
      <c r="H48" s="148">
        <f>IF(Black!Y45&gt;0,((Black!Y45/Black!M45)*100), "NA")</f>
        <v>54.061045007759958</v>
      </c>
      <c r="I48" s="21">
        <f>+('Hispanic &amp; Foreign'!M45/'All races'!M44)*100</f>
        <v>5.5159799768964186</v>
      </c>
    </row>
    <row r="49" spans="1:9" ht="14.25" customHeight="1">
      <c r="A49" s="15" t="s">
        <v>54</v>
      </c>
      <c r="B49" s="15"/>
      <c r="C49" s="60">
        <f>+'Total Certificates, 1&lt;4'!M45</f>
        <v>5400</v>
      </c>
      <c r="D49" s="46">
        <f>+(Public!M45/'Total Certificates, 1&lt;4'!M45)*100</f>
        <v>81.981481481481481</v>
      </c>
      <c r="E49" s="46">
        <f>(Gender!Y46/'Total Certificates, 1&lt;4'!M45)*100</f>
        <v>51.94444444444445</v>
      </c>
      <c r="F49" s="46">
        <f>IF('Hispanic &amp; Foreign'!Y46&gt;0,(('Hispanic &amp; Foreign'!Y46/'Total Certificates, 1&lt;4'!M45)*100), "NA")</f>
        <v>0.42592592592592593</v>
      </c>
      <c r="G49" s="63">
        <f>IF(Black!M46&gt;0,((Black!M46/'All races'!M45)*100), "NA")</f>
        <v>8.2712511938872968</v>
      </c>
      <c r="H49" s="148">
        <f>IF(Black!Y46&gt;0,((Black!Y46/Black!M46)*100), "NA")</f>
        <v>3.0023094688221708</v>
      </c>
      <c r="I49" s="21">
        <f>+('Hispanic &amp; Foreign'!M46/'All races'!M45)*100</f>
        <v>6.6475644699140402</v>
      </c>
    </row>
    <row r="50" spans="1:9" ht="14.25" customHeight="1">
      <c r="A50" s="15" t="s">
        <v>55</v>
      </c>
      <c r="B50" s="15"/>
      <c r="C50" s="147">
        <f>+'Total Certificates, 1&lt;4'!M46</f>
        <v>6105</v>
      </c>
      <c r="D50" s="46">
        <f>+(Public!M46/'Total Certificates, 1&lt;4'!M46)*100</f>
        <v>68.533988533988534</v>
      </c>
      <c r="E50" s="46">
        <f>(Gender!Y47/'Total Certificates, 1&lt;4'!M46)*100</f>
        <v>64.799344799344809</v>
      </c>
      <c r="F50" s="46">
        <f>IF('Hispanic &amp; Foreign'!Y47&gt;0,(('Hispanic &amp; Foreign'!Y47/'Total Certificates, 1&lt;4'!M46)*100), "NA")</f>
        <v>0.52416052416052417</v>
      </c>
      <c r="G50" s="63">
        <f>IF(Black!M47&gt;0,((Black!M47/'All races'!M46)*100), "NA")</f>
        <v>11.38471917692697</v>
      </c>
      <c r="H50" s="148">
        <f>IF(Black!Y47&gt;0,((Black!Y47/Black!M47)*100), "NA")</f>
        <v>19.703703703703702</v>
      </c>
      <c r="I50" s="21">
        <f>+('Hispanic &amp; Foreign'!M47/'All races'!M46)*100</f>
        <v>6.1055827289593525</v>
      </c>
    </row>
    <row r="51" spans="1:9" ht="14.25" customHeight="1">
      <c r="A51" s="15" t="s">
        <v>56</v>
      </c>
      <c r="B51" s="15"/>
      <c r="C51" s="60">
        <f>+'Total Certificates, 1&lt;4'!M47</f>
        <v>1473</v>
      </c>
      <c r="D51" s="46">
        <f>+(Public!M47/'Total Certificates, 1&lt;4'!M47)*100</f>
        <v>77.325186693822133</v>
      </c>
      <c r="E51" s="46">
        <f>(Gender!Y48/'Total Certificates, 1&lt;4'!M47)*100</f>
        <v>58.723693143245079</v>
      </c>
      <c r="F51" s="46">
        <f>IF('Hispanic &amp; Foreign'!Y48&gt;0,(('Hispanic &amp; Foreign'!Y48/'Total Certificates, 1&lt;4'!M47)*100), "NA")</f>
        <v>1.5614392396469789</v>
      </c>
      <c r="G51" s="63">
        <f>IF(Black!M48&gt;0,((Black!M48/'All races'!M47)*100), "NA")</f>
        <v>4.2717086834733893</v>
      </c>
      <c r="H51" s="148" t="str">
        <f>IF(Black!Y48&gt;0,((Black!Y48/Black!M48)*100), "NA")</f>
        <v>NA</v>
      </c>
      <c r="I51" s="21">
        <f>+('Hispanic &amp; Foreign'!M48/'All races'!M47)*100</f>
        <v>15.196078431372548</v>
      </c>
    </row>
    <row r="52" spans="1:9" ht="14.25" customHeight="1">
      <c r="A52" s="14" t="s">
        <v>57</v>
      </c>
      <c r="B52" s="14"/>
      <c r="C52" s="157">
        <f>+'Total Certificates, 1&lt;4'!M48</f>
        <v>620</v>
      </c>
      <c r="D52" s="47">
        <f>+(Public!M48/'Total Certificates, 1&lt;4'!M48)*100</f>
        <v>58.870967741935488</v>
      </c>
      <c r="E52" s="47">
        <f>(Gender!Y49/'Total Certificates, 1&lt;4'!M48)*100</f>
        <v>69.354838709677423</v>
      </c>
      <c r="F52" s="47">
        <f>IF('Hispanic &amp; Foreign'!Y49&gt;0,(('Hispanic &amp; Foreign'!Y49/'Total Certificates, 1&lt;4'!M48)*100), "NA")</f>
        <v>0.4838709677419355</v>
      </c>
      <c r="G52" s="64">
        <f>IF(Black!M49&gt;0,((Black!M49/'All races'!M48)*100), "NA")</f>
        <v>4.9916805324459235</v>
      </c>
      <c r="H52" s="112" t="str">
        <f>IF(Black!Y49&gt;0,((Black!Y49/Black!M49)*100), "NA")</f>
        <v>NA</v>
      </c>
      <c r="I52" s="43">
        <f>+('Hispanic &amp; Foreign'!M49/'All races'!M48)*100</f>
        <v>3.494176372712146</v>
      </c>
    </row>
    <row r="53" spans="1:9" ht="14.25" customHeight="1">
      <c r="A53" s="14" t="s">
        <v>58</v>
      </c>
      <c r="B53" s="14"/>
      <c r="C53" s="59">
        <f>+'Total Certificates, 1&lt;4'!M49</f>
        <v>13689</v>
      </c>
      <c r="D53" s="47">
        <f>+(Public!M49/'Total Certificates, 1&lt;4'!M49)*100</f>
        <v>55.380232303309228</v>
      </c>
      <c r="E53" s="47">
        <f>(Gender!Y50/'Total Certificates, 1&lt;4'!M49)*100</f>
        <v>67.251077507487764</v>
      </c>
      <c r="F53" s="47">
        <f>IF('Hispanic &amp; Foreign'!Y50&gt;0,(('Hispanic &amp; Foreign'!Y50/'Total Certificates, 1&lt;4'!M49)*100), "NA")</f>
        <v>0.60632624735188834</v>
      </c>
      <c r="G53" s="64">
        <f>IF(Black!M50&gt;0,((Black!M50/'All races'!M49)*100), "NA")</f>
        <v>24.886501210653751</v>
      </c>
      <c r="H53" s="112">
        <f>IF(Black!Y50&gt;0,((Black!Y50/Black!M50)*100), "NA")</f>
        <v>33.353602918820307</v>
      </c>
      <c r="I53" s="43">
        <f>+('Hispanic &amp; Foreign'!M50/'All races'!M49)*100</f>
        <v>4.2372881355932197</v>
      </c>
    </row>
    <row r="54" spans="1:9" ht="14.25" customHeight="1">
      <c r="A54" s="14" t="s">
        <v>59</v>
      </c>
      <c r="B54" s="14"/>
      <c r="C54" s="157">
        <f>+'Total Certificates, 1&lt;4'!M50</f>
        <v>943</v>
      </c>
      <c r="D54" s="47">
        <f>+(Public!M50/'Total Certificates, 1&lt;4'!M50)*100</f>
        <v>83.775185577942736</v>
      </c>
      <c r="E54" s="47">
        <f>(Gender!Y51/'Total Certificates, 1&lt;4'!M50)*100</f>
        <v>63.732767762460227</v>
      </c>
      <c r="F54" s="112" t="str">
        <f>IF('Hispanic &amp; Foreign'!Y51&gt;0,(('Hispanic &amp; Foreign'!Y51/'Total Certificates, 1&lt;4'!M50)*100), "NA")</f>
        <v>NA</v>
      </c>
      <c r="G54" s="64">
        <f>IF(Black!M51&gt;0,((Black!M51/'All races'!M50)*100), "NA")</f>
        <v>1.5267175572519083</v>
      </c>
      <c r="H54" s="112" t="str">
        <f>IF(Black!Y51&gt;0,((Black!Y51/Black!M51)*100), "NA")</f>
        <v>NA</v>
      </c>
      <c r="I54" s="43">
        <f>+('Hispanic &amp; Foreign'!M51/'All races'!M50)*100</f>
        <v>3.2715376226826609</v>
      </c>
    </row>
    <row r="55" spans="1:9" ht="14.25" customHeight="1">
      <c r="A55" s="154" t="s">
        <v>60</v>
      </c>
      <c r="B55" s="14"/>
      <c r="C55" s="59">
        <f>+'Total Certificates, 1&lt;4'!M51</f>
        <v>6943</v>
      </c>
      <c r="D55" s="47">
        <f>+(Public!M51/'Total Certificates, 1&lt;4'!M51)*100</f>
        <v>87.469393633875853</v>
      </c>
      <c r="E55" s="47">
        <f>(Gender!Y52/'Total Certificates, 1&lt;4'!M51)*100</f>
        <v>55.609966873109606</v>
      </c>
      <c r="F55" s="47">
        <f>IF('Hispanic &amp; Foreign'!Y52&gt;0,(('Hispanic &amp; Foreign'!Y52/'Total Certificates, 1&lt;4'!M51)*100), "NA")</f>
        <v>0.43208987469393639</v>
      </c>
      <c r="G55" s="164">
        <f>IF(Black!M52&gt;0,((Black!M52/'All races'!M51)*100), "NA")</f>
        <v>6.5233506300963677</v>
      </c>
      <c r="H55" s="165">
        <f>IF(Black!Y52&gt;0,((Black!Y52/Black!M52)*100), "NA")</f>
        <v>4.3181818181818183</v>
      </c>
      <c r="I55" s="43">
        <f>+('Hispanic &amp; Foreign'!M52/'All races'!M51)*100</f>
        <v>8.4062268346923652</v>
      </c>
    </row>
    <row r="56" spans="1:9" ht="14.25" customHeight="1">
      <c r="A56" s="15" t="s">
        <v>61</v>
      </c>
      <c r="B56" s="149"/>
      <c r="C56" s="155">
        <f>+'Total Certificates, 1&lt;4'!M52</f>
        <v>37839</v>
      </c>
      <c r="D56" s="151">
        <f>+(Public!M52/'Total Certificates, 1&lt;4'!M52)*100</f>
        <v>28.737545918232509</v>
      </c>
      <c r="E56" s="151">
        <f>(Gender!Y53/'Total Certificates, 1&lt;4'!M52)*100</f>
        <v>62.876925922989514</v>
      </c>
      <c r="F56" s="151">
        <f>IF('Hispanic &amp; Foreign'!Y53&gt;0,(('Hispanic &amp; Foreign'!Y53/'Total Certificates, 1&lt;4'!M52)*100), "NA")</f>
        <v>1.1945347392901504</v>
      </c>
      <c r="G56" s="63">
        <f>IF(Black!M53&gt;0,((Black!M53/'All races'!M52)*100), "NA")</f>
        <v>22.639327617328519</v>
      </c>
      <c r="H56" s="148">
        <f>IF(Black!Y53&gt;0,((Black!Y53/Black!M53)*100), "NA")</f>
        <v>32.714588264606952</v>
      </c>
      <c r="I56" s="153">
        <f>+('Hispanic &amp; Foreign'!M53/'All races'!M52)*100</f>
        <v>19.356385379061372</v>
      </c>
    </row>
    <row r="57" spans="1:9" ht="14.25" customHeight="1">
      <c r="A57" s="21" t="s">
        <v>17</v>
      </c>
      <c r="B57" s="15"/>
      <c r="C57" s="60">
        <f>+'Total Certificates, 1&lt;4'!M53</f>
        <v>8.4392542749387225</v>
      </c>
      <c r="D57" s="46"/>
      <c r="E57" s="46"/>
      <c r="F57" s="46"/>
      <c r="G57" s="63"/>
      <c r="H57" s="148">
        <f>IF(Black!Y54&gt;0,((Black!Y54/Black!M54)*100), "NA")</f>
        <v>107.2278635245131</v>
      </c>
      <c r="I57" s="21"/>
    </row>
    <row r="58" spans="1:9" ht="14.25" customHeight="1">
      <c r="A58" s="14" t="s">
        <v>62</v>
      </c>
      <c r="B58" s="14"/>
      <c r="C58" s="157">
        <f>+'Total Certificates, 1&lt;4'!M54</f>
        <v>4262</v>
      </c>
      <c r="D58" s="47">
        <f>+(Public!M54/'Total Certificates, 1&lt;4'!M54)*100</f>
        <v>12.975129047395589</v>
      </c>
      <c r="E58" s="47">
        <f>(Gender!Y55/'Total Certificates, 1&lt;4'!M54)*100</f>
        <v>49.2961051149695</v>
      </c>
      <c r="F58" s="112">
        <f>IF('Hispanic &amp; Foreign'!Y55&gt;0,(('Hispanic &amp; Foreign'!Y55/'Total Certificates, 1&lt;4'!M54)*100), "NA")</f>
        <v>0.14077897700610043</v>
      </c>
      <c r="G58" s="64">
        <f>IF(Black!M55&gt;0,((Black!M55/'All races'!M54)*100), "NA")</f>
        <v>21.425000000000001</v>
      </c>
      <c r="H58" s="112">
        <f>IF(Black!Y55&gt;0,((Black!Y55/Black!M55)*100), "NA")</f>
        <v>25.204200700116687</v>
      </c>
      <c r="I58" s="43">
        <f>+('Hispanic &amp; Foreign'!M55/'All races'!M54)*100</f>
        <v>24.524999999999999</v>
      </c>
    </row>
    <row r="59" spans="1:9" ht="14.25" customHeight="1">
      <c r="A59" s="14" t="s">
        <v>63</v>
      </c>
      <c r="B59" s="14"/>
      <c r="C59" s="59">
        <f>+'Total Certificates, 1&lt;4'!M55</f>
        <v>648</v>
      </c>
      <c r="D59" s="47">
        <f>+(Public!M55/'Total Certificates, 1&lt;4'!M55)*100</f>
        <v>53.395061728395063</v>
      </c>
      <c r="E59" s="47">
        <f>(Gender!Y56/'Total Certificates, 1&lt;4'!M55)*100</f>
        <v>54.166666666666664</v>
      </c>
      <c r="F59" s="112">
        <f>IF('Hispanic &amp; Foreign'!Y56&gt;0,(('Hispanic &amp; Foreign'!Y56/'Total Certificates, 1&lt;4'!M55)*100), "NA")</f>
        <v>1.2345679012345678</v>
      </c>
      <c r="G59" s="64">
        <f>IF(Black!M56&gt;0,((Black!M56/'All races'!M55)*100), "NA")</f>
        <v>2.5682182985553772</v>
      </c>
      <c r="H59" s="112" t="str">
        <f>IF(Black!Y56&gt;0,((Black!Y56/Black!M56)*100), "NA")</f>
        <v>NA</v>
      </c>
      <c r="I59" s="43">
        <f>+('Hispanic &amp; Foreign'!M56/'All races'!M55)*100</f>
        <v>1.7656500802568218</v>
      </c>
    </row>
    <row r="60" spans="1:9" ht="14.25" customHeight="1">
      <c r="A60" s="14" t="s">
        <v>64</v>
      </c>
      <c r="B60" s="14"/>
      <c r="C60" s="157">
        <f>+'Total Certificates, 1&lt;4'!M56</f>
        <v>2377</v>
      </c>
      <c r="D60" s="47">
        <f>+(Public!M56/'Total Certificates, 1&lt;4'!M56)*100</f>
        <v>31.426167437946994</v>
      </c>
      <c r="E60" s="47">
        <f>(Gender!Y57/'Total Certificates, 1&lt;4'!M56)*100</f>
        <v>72.233908287757671</v>
      </c>
      <c r="F60" s="170">
        <f>IF('Hispanic &amp; Foreign'!Y57&gt;0,(('Hispanic &amp; Foreign'!Y57/'Total Certificates, 1&lt;4'!M56)*100), "NA")</f>
        <v>5.8897770298695837</v>
      </c>
      <c r="G60" s="171">
        <f>IF(Black!M57&gt;0,((Black!M57/'All races'!M56)*100), "NA")</f>
        <v>16.860735910572895</v>
      </c>
      <c r="H60" s="170">
        <f>IF(Black!Y57&gt;0,((Black!Y57/Black!M57)*100), "NA")</f>
        <v>11.325966850828729</v>
      </c>
      <c r="I60" s="43">
        <f>+('Hispanic &amp; Foreign'!M57/'All races'!M56)*100</f>
        <v>20.353982300884958</v>
      </c>
    </row>
    <row r="61" spans="1:9" ht="14.25" customHeight="1">
      <c r="A61" s="14" t="s">
        <v>65</v>
      </c>
      <c r="B61" s="14"/>
      <c r="C61" s="59">
        <f>+'Total Certificates, 1&lt;4'!M57</f>
        <v>481</v>
      </c>
      <c r="D61" s="47">
        <f>+(Public!M57/'Total Certificates, 1&lt;4'!M57)*100</f>
        <v>30.145530145530149</v>
      </c>
      <c r="E61" s="47">
        <f>(Gender!Y58/'Total Certificates, 1&lt;4'!M57)*100</f>
        <v>85.239085239085242</v>
      </c>
      <c r="F61" s="170">
        <f>IF('Hispanic &amp; Foreign'!Y58&gt;0,(('Hispanic &amp; Foreign'!Y58/'Total Certificates, 1&lt;4'!M57)*100), "NA")</f>
        <v>0.41580041580041582</v>
      </c>
      <c r="G61" s="171">
        <f>IF(Black!M58&gt;0,((Black!M58/'All races'!M57)*100), "NA")</f>
        <v>7.249466950959488</v>
      </c>
      <c r="H61" s="170" t="str">
        <f>IF(Black!Y58&gt;0,((Black!Y58/Black!M58)*100), "NA")</f>
        <v>NA</v>
      </c>
      <c r="I61" s="43">
        <f>+('Hispanic &amp; Foreign'!M58/'All races'!M57)*100</f>
        <v>3.4115138592750531</v>
      </c>
    </row>
    <row r="62" spans="1:9" ht="14.25" customHeight="1">
      <c r="A62" s="15" t="s">
        <v>66</v>
      </c>
      <c r="B62" s="15"/>
      <c r="C62" s="147">
        <f>+'Total Certificates, 1&lt;4'!M58</f>
        <v>7362</v>
      </c>
      <c r="D62" s="46">
        <f>+(Public!M58/'Total Certificates, 1&lt;4'!M58)*100</f>
        <v>14.574843792447703</v>
      </c>
      <c r="E62" s="46">
        <f>(Gender!Y59/'Total Certificates, 1&lt;4'!M58)*100</f>
        <v>56.302635153490897</v>
      </c>
      <c r="F62" s="148">
        <f>IF('Hispanic &amp; Foreign'!Y59&gt;0,(('Hispanic &amp; Foreign'!Y59/'Total Certificates, 1&lt;4'!M58)*100), "NA")</f>
        <v>0.35316490084216245</v>
      </c>
      <c r="G62" s="63">
        <f>IF(Black!M59&gt;0,((Black!M59/'All races'!M58)*100), "NA")</f>
        <v>27.795935768082991</v>
      </c>
      <c r="H62" s="148">
        <f>IF(Black!Y59&gt;0,((Black!Y59/Black!M59)*100), "NA")</f>
        <v>30.62372188139059</v>
      </c>
      <c r="I62" s="21">
        <f>+('Hispanic &amp; Foreign'!M59/'All races'!M58)*100</f>
        <v>33.394912604803181</v>
      </c>
    </row>
    <row r="63" spans="1:9" ht="14.25" customHeight="1">
      <c r="A63" s="15" t="s">
        <v>67</v>
      </c>
      <c r="B63" s="15"/>
      <c r="C63" s="60">
        <f>+'Total Certificates, 1&lt;4'!M59</f>
        <v>11598</v>
      </c>
      <c r="D63" s="46">
        <f>+(Public!M59/'Total Certificates, 1&lt;4'!M59)*100</f>
        <v>35.143990343162613</v>
      </c>
      <c r="E63" s="46">
        <f>(Gender!Y60/'Total Certificates, 1&lt;4'!M59)*100</f>
        <v>69.882738403172965</v>
      </c>
      <c r="F63" s="148">
        <f>IF('Hispanic &amp; Foreign'!Y60&gt;0,(('Hispanic &amp; Foreign'!Y60/'Total Certificates, 1&lt;4'!M59)*100), "NA")</f>
        <v>1.8279013623038454</v>
      </c>
      <c r="G63" s="63">
        <f>IF(Black!M60&gt;0,((Black!M60/'All races'!M59)*100), "NA")</f>
        <v>25.272453964674934</v>
      </c>
      <c r="H63" s="148">
        <f>IF(Black!Y60&gt;0,((Black!Y60/Black!M60)*100), "NA")</f>
        <v>31.152416356877321</v>
      </c>
      <c r="I63" s="21">
        <f>+('Hispanic &amp; Foreign'!M60/'All races'!M59)*100</f>
        <v>19.052987598647125</v>
      </c>
    </row>
    <row r="64" spans="1:9" ht="14.25" customHeight="1">
      <c r="A64" s="15" t="s">
        <v>68</v>
      </c>
      <c r="B64" s="15"/>
      <c r="C64" s="147">
        <f>+'Total Certificates, 1&lt;4'!M60</f>
        <v>10110</v>
      </c>
      <c r="D64" s="46">
        <f>+(Public!M60/'Total Certificates, 1&lt;4'!M60)*100</f>
        <v>36.013847675568741</v>
      </c>
      <c r="E64" s="46">
        <f>(Gender!Y61/'Total Certificates, 1&lt;4'!M60)*100</f>
        <v>61.137487636003954</v>
      </c>
      <c r="F64" s="148">
        <f>IF('Hispanic &amp; Foreign'!Y61&gt;0,(('Hispanic &amp; Foreign'!Y61/'Total Certificates, 1&lt;4'!M60)*100), "NA")</f>
        <v>0.53412462908011871</v>
      </c>
      <c r="G64" s="63">
        <f>IF(Black!M61&gt;0,((Black!M61/'All races'!M60)*100), "NA")</f>
        <v>20.540821632865313</v>
      </c>
      <c r="H64" s="148">
        <f>IF(Black!Y61&gt;0,((Black!Y61/Black!M61)*100), "NA")</f>
        <v>47.189873417721515</v>
      </c>
      <c r="I64" s="21">
        <f>+('Hispanic &amp; Foreign'!M61/'All races'!M60)*100</f>
        <v>9.2355694227769103</v>
      </c>
    </row>
    <row r="65" spans="1:16" ht="14.25" customHeight="1">
      <c r="A65" s="15" t="s">
        <v>69</v>
      </c>
      <c r="B65" s="15"/>
      <c r="C65" s="60">
        <f>+'Total Certificates, 1&lt;4'!M61</f>
        <v>715</v>
      </c>
      <c r="D65" s="46">
        <f>+(Public!M61/'Total Certificates, 1&lt;4'!M61)*100</f>
        <v>13.986013986013987</v>
      </c>
      <c r="E65" s="46">
        <f>(Gender!Y62/'Total Certificates, 1&lt;4'!M61)*100</f>
        <v>79.580419580419587</v>
      </c>
      <c r="F65" s="148" t="str">
        <f>IF('Hispanic &amp; Foreign'!Y62&gt;0,(('Hispanic &amp; Foreign'!Y62/'Total Certificates, 1&lt;4'!M61)*100), "NA")</f>
        <v>NA</v>
      </c>
      <c r="G65" s="63">
        <f>IF(Black!M62&gt;0,((Black!M62/'All races'!M61)*100), "NA")</f>
        <v>20.625</v>
      </c>
      <c r="H65" s="148" t="str">
        <f>IF(Black!Y62&gt;0,((Black!Y62/Black!M62)*100), "NA")</f>
        <v>NA</v>
      </c>
      <c r="I65" s="21">
        <f>+('Hispanic &amp; Foreign'!M62/'All races'!M61)*100</f>
        <v>23.125</v>
      </c>
    </row>
    <row r="66" spans="1:16" ht="14.25" customHeight="1">
      <c r="A66" s="16" t="s">
        <v>70</v>
      </c>
      <c r="B66" s="16"/>
      <c r="C66" s="147">
        <f>+'Total Certificates, 1&lt;4'!M62</f>
        <v>286</v>
      </c>
      <c r="D66" s="46">
        <f>+(Public!M62/'Total Certificates, 1&lt;4'!M62)*100</f>
        <v>67.48251748251748</v>
      </c>
      <c r="E66" s="46">
        <f>(Gender!Y63/'Total Certificates, 1&lt;4'!M62)*100</f>
        <v>74.47552447552448</v>
      </c>
      <c r="F66" s="148">
        <f>IF('Hispanic &amp; Foreign'!Y63&gt;0,(('Hispanic &amp; Foreign'!Y63/'Total Certificates, 1&lt;4'!M62)*100), "NA")</f>
        <v>1.3986013986013985</v>
      </c>
      <c r="G66" s="63">
        <f>IF(Black!M63&gt;0,((Black!M63/'All races'!M62)*100), "NA")</f>
        <v>1.7793594306049825</v>
      </c>
      <c r="H66" s="148" t="str">
        <f>IF(Black!Y63&gt;0,((Black!Y63/Black!M63)*100), "NA")</f>
        <v>NA</v>
      </c>
      <c r="I66" s="21">
        <f>+('Hispanic &amp; Foreign'!M63/'All races'!M62)*100</f>
        <v>1.4234875444839856</v>
      </c>
    </row>
    <row r="67" spans="1:16" ht="14.25" customHeight="1">
      <c r="A67" s="17" t="s">
        <v>71</v>
      </c>
      <c r="B67" s="17"/>
      <c r="C67" s="158">
        <f>+'Total Certificates, 1&lt;4'!M63</f>
        <v>342</v>
      </c>
      <c r="D67" s="113" t="str">
        <f>IF((+(Public!M63/'Total Certificates, 1&lt;4'!M63)*100)&lt;0.001, "*", +(Public!M63/'Total Certificates, 1&lt;4'!M63))</f>
        <v>*</v>
      </c>
      <c r="E67" s="48">
        <f>(Gender!Y64/'Total Certificates, 1&lt;4'!M63)*100</f>
        <v>72.514619883040936</v>
      </c>
      <c r="F67" s="113">
        <f>IF('Hispanic &amp; Foreign'!Y64&gt;0,(('Hispanic &amp; Foreign'!Y64/'Total Certificates, 1&lt;4'!M63)*100), 'Hispanic &amp; Foreign'!Y64)</f>
        <v>0.8771929824561403</v>
      </c>
      <c r="G67" s="168">
        <f>IF(Black!M64&gt;0,((Black!M64/'All races'!M63)*100), "NA")</f>
        <v>73.573573573573569</v>
      </c>
      <c r="H67" s="169">
        <f>IF(Black!Y64&gt;0,((Black!Y64/Black!M64)*100), "NA")</f>
        <v>95.510204081632651</v>
      </c>
      <c r="I67" s="42">
        <f>+('Hispanic &amp; Foreign'!M64/'All races'!M63)*100</f>
        <v>11.111111111111111</v>
      </c>
    </row>
    <row r="68" spans="1:16" ht="24" customHeight="1">
      <c r="A68" s="77" t="s">
        <v>72</v>
      </c>
      <c r="B68" s="125"/>
      <c r="C68" s="156"/>
      <c r="D68" s="125"/>
      <c r="E68" s="125"/>
      <c r="F68" s="125"/>
      <c r="G68" s="125"/>
      <c r="H68" s="125"/>
      <c r="I68" s="125"/>
    </row>
    <row r="69" spans="1:16" ht="18.75" customHeight="1">
      <c r="A69" s="100" t="s">
        <v>73</v>
      </c>
    </row>
    <row r="70" spans="1:16" ht="61.5" customHeight="1">
      <c r="A70" s="175" t="s">
        <v>74</v>
      </c>
      <c r="B70" s="175"/>
      <c r="C70" s="175"/>
      <c r="D70" s="175"/>
      <c r="E70" s="175"/>
      <c r="F70" s="175"/>
      <c r="G70" s="175"/>
      <c r="H70" s="175"/>
      <c r="I70" s="175"/>
      <c r="J70" s="66"/>
      <c r="K70" s="66"/>
      <c r="L70" s="66"/>
      <c r="M70" s="66"/>
      <c r="N70" s="66"/>
      <c r="O70" s="66"/>
      <c r="P70" s="66"/>
    </row>
    <row r="71" spans="1:16" ht="21" customHeight="1">
      <c r="A71" s="176" t="s">
        <v>75</v>
      </c>
      <c r="B71" s="176"/>
      <c r="C71" s="176"/>
      <c r="D71" s="176"/>
      <c r="E71" s="176"/>
      <c r="F71" s="176"/>
      <c r="G71" s="176"/>
      <c r="H71" s="176"/>
      <c r="I71" s="176"/>
      <c r="J71" s="65"/>
      <c r="K71" s="65"/>
      <c r="L71" s="65"/>
      <c r="M71" s="65"/>
      <c r="N71" s="65"/>
      <c r="O71" s="65"/>
      <c r="P71" s="65"/>
    </row>
    <row r="72" spans="1:16" ht="51.75" customHeight="1">
      <c r="A72" s="177" t="s">
        <v>76</v>
      </c>
      <c r="B72" s="177"/>
      <c r="C72" s="177"/>
      <c r="D72" s="177"/>
      <c r="E72" s="177"/>
      <c r="F72" s="177"/>
      <c r="G72" s="177"/>
      <c r="H72" s="177"/>
      <c r="I72" s="177"/>
      <c r="J72" s="65"/>
      <c r="K72" s="65"/>
      <c r="L72" s="65"/>
      <c r="M72" s="65"/>
      <c r="N72" s="65"/>
      <c r="O72" s="65"/>
      <c r="P72" s="65"/>
    </row>
    <row r="73" spans="1:16" ht="15" customHeight="1">
      <c r="A73" s="178" t="s">
        <v>77</v>
      </c>
      <c r="B73" s="179"/>
      <c r="C73" s="179"/>
      <c r="D73" s="179"/>
      <c r="E73" s="179"/>
      <c r="F73" s="179"/>
      <c r="G73" s="179"/>
      <c r="H73" s="179"/>
      <c r="I73" s="179"/>
    </row>
    <row r="74" spans="1:16">
      <c r="A74" s="2"/>
      <c r="I74" s="52" t="s">
        <v>78</v>
      </c>
    </row>
    <row r="76" spans="1:16" ht="49.5" customHeight="1">
      <c r="A76" s="173"/>
      <c r="B76" s="174"/>
      <c r="C76" s="174"/>
      <c r="D76" s="174"/>
      <c r="E76" s="174"/>
      <c r="F76" s="174"/>
      <c r="G76" s="174"/>
      <c r="H76" s="174"/>
      <c r="I76" s="174"/>
    </row>
  </sheetData>
  <mergeCells count="5">
    <mergeCell ref="A76:I76"/>
    <mergeCell ref="A70:I70"/>
    <mergeCell ref="A71:I71"/>
    <mergeCell ref="A72:I72"/>
    <mergeCell ref="A73:I73"/>
  </mergeCells>
  <phoneticPr fontId="9" type="noConversion"/>
  <printOptions horizontalCentered="1"/>
  <pageMargins left="0.5" right="0.5" top="0.5" bottom="0.5" header="0.5" footer="0.5"/>
  <pageSetup scale="63" orientation="portrait"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X64"/>
  <sheetViews>
    <sheetView showZeros="0" zoomScale="90" zoomScaleNormal="90" workbookViewId="0">
      <pane xSplit="1" ySplit="3" topLeftCell="I4" activePane="bottomRight" state="frozen"/>
      <selection pane="bottomRight" activeCell="M5" sqref="M5"/>
      <selection pane="bottomLeft" activeCell="A4" sqref="A4"/>
      <selection pane="topRight" activeCell="B1" sqref="B1"/>
    </sheetView>
  </sheetViews>
  <sheetFormatPr defaultColWidth="9.140625" defaultRowHeight="12.6"/>
  <cols>
    <col min="1" max="1" width="21" style="1" customWidth="1"/>
    <col min="2" max="2" width="15.85546875" style="20" customWidth="1"/>
    <col min="3" max="3" width="9.85546875" style="20" customWidth="1"/>
    <col min="4" max="16384" width="9.140625" style="1"/>
  </cols>
  <sheetData>
    <row r="1" spans="1:23" s="77" customFormat="1" ht="22.5" customHeight="1">
      <c r="A1" s="76" t="s">
        <v>79</v>
      </c>
      <c r="B1" s="76"/>
      <c r="C1" s="76"/>
    </row>
    <row r="2" spans="1:23" ht="12.95">
      <c r="B2" s="101" t="s">
        <v>80</v>
      </c>
      <c r="C2" s="101"/>
      <c r="M2" s="125"/>
      <c r="S2" s="1" t="s">
        <v>81</v>
      </c>
    </row>
    <row r="3" spans="1:23" s="8" customFormat="1" ht="12.95">
      <c r="A3" s="24"/>
      <c r="B3" s="67" t="s">
        <v>82</v>
      </c>
      <c r="C3" s="67" t="s">
        <v>83</v>
      </c>
      <c r="D3" s="67" t="s">
        <v>84</v>
      </c>
      <c r="E3" s="67" t="s">
        <v>85</v>
      </c>
      <c r="F3" s="67" t="s">
        <v>81</v>
      </c>
      <c r="G3" s="67" t="s">
        <v>86</v>
      </c>
      <c r="H3" s="67" t="s">
        <v>87</v>
      </c>
      <c r="I3" s="67" t="s">
        <v>88</v>
      </c>
      <c r="J3" s="67" t="s">
        <v>89</v>
      </c>
      <c r="K3" s="67" t="s">
        <v>90</v>
      </c>
      <c r="L3" s="67" t="s">
        <v>91</v>
      </c>
      <c r="M3" s="142" t="s">
        <v>8</v>
      </c>
      <c r="S3" s="8" t="s">
        <v>92</v>
      </c>
      <c r="U3" s="8" t="s">
        <v>93</v>
      </c>
    </row>
    <row r="4" spans="1:23">
      <c r="A4" s="19" t="s">
        <v>15</v>
      </c>
      <c r="B4" s="25">
        <f>B5+B23+B38+B52+B63</f>
        <v>376115</v>
      </c>
      <c r="C4" s="25">
        <f>C5+C23+C38+C52+C63</f>
        <v>419352</v>
      </c>
      <c r="D4" s="25">
        <f>D5+D23+D38+D52+D63</f>
        <v>543599</v>
      </c>
      <c r="E4" s="25">
        <f>E5+E23+E38+E52+E63</f>
        <v>520949</v>
      </c>
      <c r="F4" s="25">
        <f>F5+F23+F38+F52+F63</f>
        <v>511051</v>
      </c>
      <c r="G4" s="25">
        <f t="shared" ref="G4:H4" si="0">G5+G23+G38+G52+G63</f>
        <v>485744</v>
      </c>
      <c r="H4" s="25">
        <f t="shared" si="0"/>
        <v>472576</v>
      </c>
      <c r="I4" s="25">
        <f t="shared" ref="I4:J4" si="1">I5+I23+I38+I52+I63</f>
        <v>451858</v>
      </c>
      <c r="J4" s="25">
        <f t="shared" si="1"/>
        <v>449798</v>
      </c>
      <c r="K4" s="25">
        <f t="shared" ref="K4:L4" si="2">K5+K23+K38+K52+K63</f>
        <v>434189</v>
      </c>
      <c r="L4" s="25">
        <f t="shared" si="2"/>
        <v>451730</v>
      </c>
      <c r="M4" s="25">
        <f t="shared" ref="M4" si="3">M5+M23+M38+M52+M63</f>
        <v>448369</v>
      </c>
      <c r="S4" s="1">
        <v>511051</v>
      </c>
      <c r="U4" s="1">
        <v>309924</v>
      </c>
    </row>
    <row r="5" spans="1:23">
      <c r="A5" s="20" t="s">
        <v>16</v>
      </c>
      <c r="B5" s="27">
        <f>SUM(B7:B22)</f>
        <v>147043</v>
      </c>
      <c r="C5" s="27">
        <f>SUM(C7:C22)</f>
        <v>163652</v>
      </c>
      <c r="D5" s="27">
        <f>SUM(D7:D22)</f>
        <v>216036</v>
      </c>
      <c r="E5" s="27">
        <f>SUM(E7:E22)</f>
        <v>198099</v>
      </c>
      <c r="F5" s="27">
        <f>SUM(F7:F22)</f>
        <v>192288</v>
      </c>
      <c r="G5" s="27">
        <f t="shared" ref="G5:H5" si="4">SUM(G7:G22)</f>
        <v>191159</v>
      </c>
      <c r="H5" s="27">
        <f t="shared" si="4"/>
        <v>183129</v>
      </c>
      <c r="I5" s="27">
        <f t="shared" ref="I5:J5" si="5">SUM(I7:I22)</f>
        <v>176228</v>
      </c>
      <c r="J5" s="27">
        <f t="shared" si="5"/>
        <v>171266</v>
      </c>
      <c r="K5" s="27">
        <f t="shared" ref="K5:L5" si="6">SUM(K7:K22)</f>
        <v>162214</v>
      </c>
      <c r="L5" s="27">
        <f t="shared" si="6"/>
        <v>163781</v>
      </c>
      <c r="M5" s="27">
        <f t="shared" ref="M5" si="7">SUM(M7:M22)</f>
        <v>161438</v>
      </c>
    </row>
    <row r="6" spans="1:23">
      <c r="A6" s="21" t="s">
        <v>17</v>
      </c>
      <c r="B6" s="26">
        <f>(B5/B4)*100</f>
        <v>39.095223535354876</v>
      </c>
      <c r="C6" s="26">
        <f>(C5/C4)*100</f>
        <v>39.024971861347986</v>
      </c>
      <c r="D6" s="26">
        <f>(D5/D4)*100</f>
        <v>39.741794962831058</v>
      </c>
      <c r="E6" s="26">
        <f>(E5/E4)*100</f>
        <v>38.026563060875439</v>
      </c>
      <c r="F6" s="26">
        <f>(F5/F4)*100</f>
        <v>37.625990361040287</v>
      </c>
      <c r="G6" s="26">
        <f t="shared" ref="G6:H6" si="8">(G5/G4)*100</f>
        <v>39.3538571757963</v>
      </c>
      <c r="H6" s="26">
        <f t="shared" si="8"/>
        <v>38.751227315817985</v>
      </c>
      <c r="I6" s="26">
        <f t="shared" ref="I6:J6" si="9">(I5/I4)*100</f>
        <v>39.000748022608875</v>
      </c>
      <c r="J6" s="26">
        <f t="shared" si="9"/>
        <v>38.07620309561181</v>
      </c>
      <c r="K6" s="26">
        <f t="shared" ref="K6:L6" si="10">(K5/K4)*100</f>
        <v>37.360227919178051</v>
      </c>
      <c r="L6" s="26">
        <f t="shared" si="10"/>
        <v>36.256392092621695</v>
      </c>
      <c r="M6" s="26">
        <f t="shared" ref="M6" si="11">(M5/M4)*100</f>
        <v>36.005611449498069</v>
      </c>
      <c r="S6" s="1" t="s">
        <v>94</v>
      </c>
      <c r="U6" s="1" t="s">
        <v>95</v>
      </c>
    </row>
    <row r="7" spans="1:23" s="7" customFormat="1" ht="12.75">
      <c r="A7" s="15" t="s">
        <v>18</v>
      </c>
      <c r="B7" s="30">
        <v>3156</v>
      </c>
      <c r="C7" s="30">
        <v>3764</v>
      </c>
      <c r="D7" s="109">
        <v>4856</v>
      </c>
      <c r="E7" s="109">
        <v>5345</v>
      </c>
      <c r="F7" s="109">
        <v>4861</v>
      </c>
      <c r="G7" s="109">
        <v>4414</v>
      </c>
      <c r="H7" s="109">
        <v>4701</v>
      </c>
      <c r="I7" s="109">
        <v>4771</v>
      </c>
      <c r="J7" s="109">
        <v>4753</v>
      </c>
      <c r="K7" s="109">
        <v>4074</v>
      </c>
      <c r="L7" s="109">
        <v>4597</v>
      </c>
      <c r="M7" s="7">
        <v>4641</v>
      </c>
      <c r="S7" s="7">
        <v>470537</v>
      </c>
      <c r="U7" s="7">
        <v>298216</v>
      </c>
    </row>
    <row r="8" spans="1:23" s="7" customFormat="1" ht="12.75">
      <c r="A8" s="15" t="s">
        <v>19</v>
      </c>
      <c r="B8" s="30">
        <v>5004</v>
      </c>
      <c r="C8" s="30">
        <v>5878</v>
      </c>
      <c r="D8" s="109">
        <v>6635</v>
      </c>
      <c r="E8" s="109">
        <v>6718</v>
      </c>
      <c r="F8" s="109">
        <v>6968</v>
      </c>
      <c r="G8" s="109">
        <v>7346</v>
      </c>
      <c r="H8" s="109">
        <v>7455</v>
      </c>
      <c r="I8" s="109">
        <v>6998</v>
      </c>
      <c r="J8" s="109">
        <v>6515</v>
      </c>
      <c r="K8" s="109">
        <v>6089</v>
      </c>
      <c r="L8" s="109">
        <v>7026</v>
      </c>
      <c r="M8" s="7">
        <v>7140</v>
      </c>
    </row>
    <row r="9" spans="1:23" s="7" customFormat="1" ht="12.75">
      <c r="A9" s="15" t="s">
        <v>20</v>
      </c>
      <c r="B9" s="30">
        <v>818</v>
      </c>
      <c r="C9" s="30">
        <v>929</v>
      </c>
      <c r="D9" s="109">
        <v>1150</v>
      </c>
      <c r="E9" s="109">
        <v>1126</v>
      </c>
      <c r="F9" s="109">
        <v>932</v>
      </c>
      <c r="G9" s="109">
        <v>984</v>
      </c>
      <c r="H9" s="109">
        <v>721</v>
      </c>
      <c r="I9" s="109">
        <v>649</v>
      </c>
      <c r="J9" s="109">
        <v>638</v>
      </c>
      <c r="K9" s="109">
        <v>533</v>
      </c>
      <c r="L9" s="109">
        <v>453</v>
      </c>
      <c r="M9" s="7">
        <v>450</v>
      </c>
      <c r="T9" s="115">
        <f>S7/S4</f>
        <v>0.92072415473211089</v>
      </c>
      <c r="U9" s="115">
        <f>U7/S4</f>
        <v>0.58353471571330451</v>
      </c>
      <c r="V9" s="115">
        <f>U7/S7</f>
        <v>0.63377800258003092</v>
      </c>
      <c r="W9" s="115">
        <f>U4/S4</f>
        <v>0.60644436660920342</v>
      </c>
    </row>
    <row r="10" spans="1:23" s="7" customFormat="1" ht="12.75">
      <c r="A10" s="15" t="s">
        <v>21</v>
      </c>
      <c r="B10" s="30">
        <v>32505</v>
      </c>
      <c r="C10" s="30">
        <v>35059</v>
      </c>
      <c r="D10" s="109">
        <v>46847</v>
      </c>
      <c r="E10" s="109">
        <v>38676</v>
      </c>
      <c r="F10" s="109">
        <v>35298</v>
      </c>
      <c r="G10" s="109">
        <v>33843</v>
      </c>
      <c r="H10" s="109">
        <v>30154</v>
      </c>
      <c r="I10" s="109">
        <v>27482</v>
      </c>
      <c r="J10" s="109">
        <v>27549</v>
      </c>
      <c r="K10" s="109">
        <v>27932</v>
      </c>
      <c r="L10" s="109">
        <v>28709</v>
      </c>
      <c r="M10" s="7">
        <v>26223</v>
      </c>
    </row>
    <row r="11" spans="1:23" s="7" customFormat="1" ht="12.75">
      <c r="A11" s="15" t="s">
        <v>22</v>
      </c>
      <c r="B11" s="30">
        <v>12446</v>
      </c>
      <c r="C11" s="30">
        <v>14278</v>
      </c>
      <c r="D11" s="109">
        <v>21373</v>
      </c>
      <c r="E11" s="109">
        <v>17065</v>
      </c>
      <c r="F11" s="109">
        <v>17201</v>
      </c>
      <c r="G11" s="109">
        <v>16146</v>
      </c>
      <c r="H11" s="109">
        <v>15696</v>
      </c>
      <c r="I11" s="109">
        <v>14828</v>
      </c>
      <c r="J11" s="109">
        <v>13965</v>
      </c>
      <c r="K11" s="109">
        <v>12721</v>
      </c>
      <c r="L11" s="109">
        <v>12599</v>
      </c>
      <c r="M11" s="7">
        <v>12334</v>
      </c>
    </row>
    <row r="12" spans="1:23" s="7" customFormat="1" ht="12.75">
      <c r="A12" s="15" t="s">
        <v>23</v>
      </c>
      <c r="B12" s="30">
        <v>4566</v>
      </c>
      <c r="C12" s="30">
        <v>5213</v>
      </c>
      <c r="D12" s="109">
        <v>6392</v>
      </c>
      <c r="E12" s="109">
        <v>5442</v>
      </c>
      <c r="F12" s="109">
        <v>4867</v>
      </c>
      <c r="G12" s="109">
        <v>4695</v>
      </c>
      <c r="H12" s="109">
        <v>4389</v>
      </c>
      <c r="I12" s="109">
        <v>3787</v>
      </c>
      <c r="J12" s="109">
        <v>5898</v>
      </c>
      <c r="K12" s="109">
        <v>5767</v>
      </c>
      <c r="L12" s="109">
        <v>5673</v>
      </c>
      <c r="M12" s="7">
        <v>5338</v>
      </c>
    </row>
    <row r="13" spans="1:23" s="7" customFormat="1" ht="12.75">
      <c r="A13" s="15" t="s">
        <v>24</v>
      </c>
      <c r="B13" s="30">
        <v>7385</v>
      </c>
      <c r="C13" s="30">
        <v>8848</v>
      </c>
      <c r="D13" s="109">
        <v>11501</v>
      </c>
      <c r="E13" s="109">
        <v>13180</v>
      </c>
      <c r="F13" s="109">
        <v>11495</v>
      </c>
      <c r="G13" s="109">
        <v>14104</v>
      </c>
      <c r="H13" s="109">
        <v>13958</v>
      </c>
      <c r="I13" s="109">
        <v>13054</v>
      </c>
      <c r="J13" s="109">
        <v>12214</v>
      </c>
      <c r="K13" s="109">
        <v>11859</v>
      </c>
      <c r="L13" s="109">
        <v>13202</v>
      </c>
      <c r="M13" s="7">
        <v>12848</v>
      </c>
      <c r="S13" s="7" t="s">
        <v>87</v>
      </c>
    </row>
    <row r="14" spans="1:23" s="7" customFormat="1" ht="12.75">
      <c r="A14" s="15" t="s">
        <v>25</v>
      </c>
      <c r="B14" s="30">
        <v>6266</v>
      </c>
      <c r="C14" s="30">
        <v>7664</v>
      </c>
      <c r="D14" s="109">
        <v>9429</v>
      </c>
      <c r="E14" s="109">
        <v>8658</v>
      </c>
      <c r="F14" s="109">
        <v>8160</v>
      </c>
      <c r="G14" s="109">
        <v>7380</v>
      </c>
      <c r="H14" s="109">
        <v>5427</v>
      </c>
      <c r="I14" s="109">
        <v>5630</v>
      </c>
      <c r="J14" s="109">
        <v>4979</v>
      </c>
      <c r="K14" s="109">
        <v>4441</v>
      </c>
      <c r="L14" s="109">
        <v>4266</v>
      </c>
      <c r="M14" s="7">
        <v>4047</v>
      </c>
      <c r="S14" s="8" t="s">
        <v>92</v>
      </c>
      <c r="T14" s="8"/>
      <c r="U14" s="8" t="s">
        <v>93</v>
      </c>
      <c r="V14" s="8"/>
      <c r="W14" s="8"/>
    </row>
    <row r="15" spans="1:23" s="7" customFormat="1" ht="12.75">
      <c r="A15" s="15" t="s">
        <v>26</v>
      </c>
      <c r="B15" s="30">
        <v>3373</v>
      </c>
      <c r="C15" s="30">
        <v>3549</v>
      </c>
      <c r="D15" s="109">
        <v>4134</v>
      </c>
      <c r="E15" s="109">
        <v>3795</v>
      </c>
      <c r="F15" s="109">
        <v>3512</v>
      </c>
      <c r="G15" s="109">
        <v>5005</v>
      </c>
      <c r="H15" s="109">
        <v>5839</v>
      </c>
      <c r="I15" s="109">
        <v>6051</v>
      </c>
      <c r="J15" s="109">
        <v>6572</v>
      </c>
      <c r="K15" s="109">
        <v>7396</v>
      </c>
      <c r="L15" s="109">
        <v>7228</v>
      </c>
      <c r="M15" s="7">
        <v>6645</v>
      </c>
      <c r="S15" s="1">
        <v>472576</v>
      </c>
      <c r="T15" s="1"/>
      <c r="U15" s="1">
        <v>299751</v>
      </c>
      <c r="V15" s="1"/>
      <c r="W15" s="1"/>
    </row>
    <row r="16" spans="1:23" s="7" customFormat="1" ht="12.75">
      <c r="A16" s="15" t="s">
        <v>27</v>
      </c>
      <c r="B16" s="30">
        <v>7041</v>
      </c>
      <c r="C16" s="30">
        <v>7814</v>
      </c>
      <c r="D16" s="109">
        <v>11145</v>
      </c>
      <c r="E16" s="109">
        <v>9610</v>
      </c>
      <c r="F16" s="109">
        <v>10391</v>
      </c>
      <c r="G16" s="109">
        <v>11491</v>
      </c>
      <c r="H16" s="109">
        <v>10499</v>
      </c>
      <c r="I16" s="109">
        <v>9007</v>
      </c>
      <c r="J16" s="109">
        <v>7878</v>
      </c>
      <c r="K16" s="109">
        <v>7083</v>
      </c>
      <c r="L16" s="109">
        <v>7529</v>
      </c>
      <c r="M16" s="7">
        <v>7474</v>
      </c>
      <c r="S16" s="1"/>
      <c r="T16" s="1"/>
      <c r="U16" s="1"/>
      <c r="V16" s="1"/>
      <c r="W16" s="1"/>
    </row>
    <row r="17" spans="1:24" s="7" customFormat="1" ht="12.75">
      <c r="A17" s="15" t="s">
        <v>28</v>
      </c>
      <c r="B17" s="30">
        <v>8958</v>
      </c>
      <c r="C17" s="30">
        <v>9463</v>
      </c>
      <c r="D17" s="109">
        <v>10842</v>
      </c>
      <c r="E17" s="109">
        <v>10850</v>
      </c>
      <c r="F17" s="109">
        <v>10098</v>
      </c>
      <c r="G17" s="109">
        <v>9614</v>
      </c>
      <c r="H17" s="109">
        <v>9876</v>
      </c>
      <c r="I17" s="109">
        <v>9883</v>
      </c>
      <c r="J17" s="109">
        <v>9157</v>
      </c>
      <c r="K17" s="109">
        <v>9461</v>
      </c>
      <c r="L17" s="109">
        <v>9128</v>
      </c>
      <c r="M17" s="7">
        <v>10402</v>
      </c>
      <c r="S17" s="1" t="s">
        <v>94</v>
      </c>
      <c r="T17" s="1"/>
      <c r="U17" s="1" t="s">
        <v>95</v>
      </c>
      <c r="V17" s="1"/>
      <c r="W17" s="1"/>
    </row>
    <row r="18" spans="1:24" s="7" customFormat="1" ht="12.75">
      <c r="A18" s="15" t="s">
        <v>29</v>
      </c>
      <c r="B18" s="30">
        <v>2241</v>
      </c>
      <c r="C18" s="30">
        <v>2268</v>
      </c>
      <c r="D18" s="109">
        <v>3147</v>
      </c>
      <c r="E18" s="109">
        <v>3936</v>
      </c>
      <c r="F18" s="109">
        <v>3705</v>
      </c>
      <c r="G18" s="109">
        <v>3811</v>
      </c>
      <c r="H18" s="109">
        <v>3661</v>
      </c>
      <c r="I18" s="109">
        <v>3552</v>
      </c>
      <c r="J18" s="109">
        <v>3189</v>
      </c>
      <c r="K18" s="109">
        <v>2678</v>
      </c>
      <c r="L18" s="109">
        <v>2683</v>
      </c>
      <c r="M18" s="7">
        <v>2946</v>
      </c>
      <c r="S18" s="7">
        <v>437513</v>
      </c>
      <c r="U18" s="7">
        <v>289003</v>
      </c>
    </row>
    <row r="19" spans="1:24" s="7" customFormat="1" ht="12.75">
      <c r="A19" s="15" t="s">
        <v>30</v>
      </c>
      <c r="B19" s="30">
        <v>9421</v>
      </c>
      <c r="C19" s="30">
        <v>10986</v>
      </c>
      <c r="D19" s="109">
        <v>13121</v>
      </c>
      <c r="E19" s="109">
        <v>13583</v>
      </c>
      <c r="F19" s="109">
        <v>12367</v>
      </c>
      <c r="G19" s="109">
        <v>11863</v>
      </c>
      <c r="H19" s="109">
        <v>11114</v>
      </c>
      <c r="I19" s="109">
        <v>11390</v>
      </c>
      <c r="J19" s="109">
        <v>11187</v>
      </c>
      <c r="K19" s="109">
        <v>10148</v>
      </c>
      <c r="L19" s="109">
        <v>9316</v>
      </c>
      <c r="M19" s="7">
        <v>9090</v>
      </c>
    </row>
    <row r="20" spans="1:24" s="7" customFormat="1" ht="12.75">
      <c r="A20" s="15" t="s">
        <v>31</v>
      </c>
      <c r="B20" s="30">
        <v>35794</v>
      </c>
      <c r="C20" s="30">
        <v>37772</v>
      </c>
      <c r="D20" s="109">
        <v>50048</v>
      </c>
      <c r="E20" s="109">
        <v>44574</v>
      </c>
      <c r="F20" s="109">
        <v>47346</v>
      </c>
      <c r="G20" s="109">
        <v>45253</v>
      </c>
      <c r="H20" s="109">
        <v>44133</v>
      </c>
      <c r="I20" s="109">
        <v>43411</v>
      </c>
      <c r="J20" s="109">
        <v>41954</v>
      </c>
      <c r="K20" s="109">
        <v>38885</v>
      </c>
      <c r="L20" s="109">
        <v>37866</v>
      </c>
      <c r="M20" s="7">
        <v>38736</v>
      </c>
      <c r="T20" s="115">
        <f>S18/S15</f>
        <v>0.92580452667930657</v>
      </c>
      <c r="U20" s="115">
        <f>U18/S15</f>
        <v>0.61154819542253525</v>
      </c>
      <c r="V20" s="115">
        <f>U18/S18</f>
        <v>0.66055865768560018</v>
      </c>
      <c r="W20" s="115">
        <f>U15/S15</f>
        <v>0.63429162716684728</v>
      </c>
    </row>
    <row r="21" spans="1:24" s="7" customFormat="1" ht="12.75">
      <c r="A21" s="15" t="s">
        <v>32</v>
      </c>
      <c r="B21" s="30">
        <v>6519</v>
      </c>
      <c r="C21" s="30">
        <v>8405</v>
      </c>
      <c r="D21" s="109">
        <v>12959</v>
      </c>
      <c r="E21" s="109">
        <v>13402</v>
      </c>
      <c r="F21" s="109">
        <v>12656</v>
      </c>
      <c r="G21" s="109">
        <v>12602</v>
      </c>
      <c r="H21" s="109">
        <v>12313</v>
      </c>
      <c r="I21" s="109">
        <v>12484</v>
      </c>
      <c r="J21" s="109">
        <v>11307</v>
      </c>
      <c r="K21" s="109">
        <v>9849</v>
      </c>
      <c r="L21" s="109">
        <v>10299</v>
      </c>
      <c r="M21" s="7">
        <v>10137</v>
      </c>
    </row>
    <row r="22" spans="1:24" s="7" customFormat="1" ht="12.75">
      <c r="A22" s="16" t="s">
        <v>33</v>
      </c>
      <c r="B22" s="31">
        <v>1550</v>
      </c>
      <c r="C22" s="31">
        <v>1762</v>
      </c>
      <c r="D22" s="110">
        <v>2457</v>
      </c>
      <c r="E22" s="110">
        <v>2139</v>
      </c>
      <c r="F22" s="110">
        <v>2431</v>
      </c>
      <c r="G22" s="110">
        <v>2608</v>
      </c>
      <c r="H22" s="110">
        <v>3193</v>
      </c>
      <c r="I22" s="110">
        <v>3251</v>
      </c>
      <c r="J22" s="110">
        <v>3511</v>
      </c>
      <c r="K22" s="110">
        <v>3298</v>
      </c>
      <c r="L22" s="110">
        <v>3207</v>
      </c>
      <c r="M22" s="7">
        <v>2987</v>
      </c>
    </row>
    <row r="23" spans="1:24">
      <c r="A23" s="20" t="s">
        <v>34</v>
      </c>
      <c r="B23" s="27">
        <f>SUM(B25:B37)</f>
        <v>89884</v>
      </c>
      <c r="C23" s="27">
        <f>SUM(C25:C37)</f>
        <v>97577</v>
      </c>
      <c r="D23" s="27">
        <f>SUM(D25:D37)</f>
        <v>140985</v>
      </c>
      <c r="E23" s="27">
        <f>SUM(E25:E37)</f>
        <v>146494</v>
      </c>
      <c r="F23" s="27">
        <f>SUM(F25:F37)</f>
        <v>148415</v>
      </c>
      <c r="G23" s="27">
        <f t="shared" ref="G23:H23" si="12">SUM(G25:G37)</f>
        <v>137462</v>
      </c>
      <c r="H23" s="27">
        <f t="shared" si="12"/>
        <v>134375</v>
      </c>
      <c r="I23" s="27">
        <f t="shared" ref="I23:J23" si="13">SUM(I25:I37)</f>
        <v>136753</v>
      </c>
      <c r="J23" s="27">
        <f t="shared" si="13"/>
        <v>140794</v>
      </c>
      <c r="K23" s="27">
        <f t="shared" ref="K23:L23" si="14">SUM(K25:K37)</f>
        <v>142201</v>
      </c>
      <c r="L23" s="27">
        <f t="shared" si="14"/>
        <v>156474</v>
      </c>
      <c r="M23" s="27">
        <f t="shared" ref="M23" si="15">SUM(M25:M37)</f>
        <v>158569</v>
      </c>
      <c r="S23" s="1">
        <v>2011</v>
      </c>
    </row>
    <row r="24" spans="1:24" ht="12.95">
      <c r="A24" s="21" t="s">
        <v>17</v>
      </c>
      <c r="B24" s="26">
        <f>(B23/B4)*100</f>
        <v>23.898009917179586</v>
      </c>
      <c r="C24" s="26">
        <f>(C23/C4)*100</f>
        <v>23.268519048436637</v>
      </c>
      <c r="D24" s="26">
        <f>(D23/D4)*100</f>
        <v>25.935478174168825</v>
      </c>
      <c r="E24" s="26">
        <f>(E23/E4)*100</f>
        <v>28.120602976490982</v>
      </c>
      <c r="F24" s="26">
        <f>(F23/F4)*100</f>
        <v>29.041132881062754</v>
      </c>
      <c r="G24" s="26">
        <f t="shared" ref="G24:H24" si="16">(G23/G4)*100</f>
        <v>28.299268750617607</v>
      </c>
      <c r="H24" s="26">
        <f t="shared" si="16"/>
        <v>28.434579834777896</v>
      </c>
      <c r="I24" s="26">
        <f t="shared" ref="I24:J24" si="17">(I23/I4)*100</f>
        <v>30.264596399753906</v>
      </c>
      <c r="J24" s="26">
        <f t="shared" si="17"/>
        <v>31.301606498917288</v>
      </c>
      <c r="K24" s="26">
        <f t="shared" ref="K24:L24" si="18">(K23/K4)*100</f>
        <v>32.750944865024216</v>
      </c>
      <c r="L24" s="26">
        <f t="shared" si="18"/>
        <v>34.638832931175699</v>
      </c>
      <c r="M24" s="26">
        <f t="shared" ref="M24" si="19">(M23/M4)*100</f>
        <v>35.365736703474148</v>
      </c>
      <c r="S24" s="8" t="s">
        <v>92</v>
      </c>
      <c r="T24" s="8"/>
      <c r="U24" s="8" t="s">
        <v>93</v>
      </c>
      <c r="V24" s="8"/>
      <c r="W24" s="8"/>
      <c r="X24" s="7"/>
    </row>
    <row r="25" spans="1:24" s="7" customFormat="1">
      <c r="A25" s="15" t="s">
        <v>35</v>
      </c>
      <c r="B25" s="30">
        <v>616</v>
      </c>
      <c r="C25" s="30">
        <v>1034</v>
      </c>
      <c r="D25" s="109">
        <v>1089</v>
      </c>
      <c r="E25" s="109">
        <v>1335</v>
      </c>
      <c r="F25" s="109">
        <v>1550</v>
      </c>
      <c r="G25" s="109">
        <v>1506</v>
      </c>
      <c r="H25" s="109">
        <v>2039</v>
      </c>
      <c r="I25" s="109">
        <v>668</v>
      </c>
      <c r="J25" s="109">
        <v>661</v>
      </c>
      <c r="K25" s="109">
        <v>598</v>
      </c>
      <c r="L25" s="109">
        <v>596</v>
      </c>
      <c r="M25" s="7">
        <v>445</v>
      </c>
      <c r="S25" s="1">
        <v>543599</v>
      </c>
      <c r="T25" s="1"/>
      <c r="U25" s="1">
        <v>311123</v>
      </c>
      <c r="V25" s="1"/>
      <c r="W25" s="1"/>
    </row>
    <row r="26" spans="1:24" s="7" customFormat="1">
      <c r="A26" s="15" t="s">
        <v>36</v>
      </c>
      <c r="B26" s="30">
        <v>15533</v>
      </c>
      <c r="C26" s="30">
        <v>16041</v>
      </c>
      <c r="D26" s="109">
        <v>21439</v>
      </c>
      <c r="E26" s="109">
        <v>23230</v>
      </c>
      <c r="F26" s="109">
        <v>22749</v>
      </c>
      <c r="G26" s="109">
        <v>21804</v>
      </c>
      <c r="H26" s="109">
        <v>22101</v>
      </c>
      <c r="I26" s="109">
        <v>21515</v>
      </c>
      <c r="J26" s="109">
        <v>19409</v>
      </c>
      <c r="K26" s="109">
        <v>19222</v>
      </c>
      <c r="L26" s="109">
        <v>20190</v>
      </c>
      <c r="M26" s="7">
        <v>18814</v>
      </c>
      <c r="S26" s="1"/>
      <c r="T26" s="1"/>
      <c r="U26" s="1"/>
      <c r="V26" s="1"/>
      <c r="W26" s="1"/>
    </row>
    <row r="27" spans="1:24" s="7" customFormat="1">
      <c r="A27" s="15" t="s">
        <v>37</v>
      </c>
      <c r="B27" s="30">
        <v>47409</v>
      </c>
      <c r="C27" s="30">
        <v>51473</v>
      </c>
      <c r="D27" s="109">
        <v>77713</v>
      </c>
      <c r="E27" s="109">
        <v>81392</v>
      </c>
      <c r="F27" s="109">
        <v>80247</v>
      </c>
      <c r="G27" s="109">
        <v>73944</v>
      </c>
      <c r="H27" s="109">
        <v>71041</v>
      </c>
      <c r="I27" s="109">
        <v>76156</v>
      </c>
      <c r="J27" s="109">
        <v>78083</v>
      </c>
      <c r="K27" s="109">
        <v>82078</v>
      </c>
      <c r="L27" s="109">
        <v>95315</v>
      </c>
      <c r="M27" s="7">
        <v>100167</v>
      </c>
      <c r="S27" s="1" t="s">
        <v>94</v>
      </c>
      <c r="T27" s="1"/>
      <c r="U27" s="1" t="s">
        <v>95</v>
      </c>
      <c r="V27" s="1"/>
      <c r="W27" s="1"/>
    </row>
    <row r="28" spans="1:24" s="7" customFormat="1">
      <c r="A28" s="15" t="s">
        <v>38</v>
      </c>
      <c r="B28" s="30">
        <v>3829</v>
      </c>
      <c r="C28" s="30">
        <v>4265</v>
      </c>
      <c r="D28" s="109">
        <v>5884</v>
      </c>
      <c r="E28" s="109">
        <v>5916</v>
      </c>
      <c r="F28" s="109">
        <v>6753</v>
      </c>
      <c r="G28" s="109">
        <v>6350</v>
      </c>
      <c r="H28" s="109">
        <v>6283</v>
      </c>
      <c r="I28" s="109">
        <v>5487</v>
      </c>
      <c r="J28" s="109">
        <v>5792</v>
      </c>
      <c r="K28" s="109">
        <v>6249</v>
      </c>
      <c r="L28" s="109">
        <v>6854</v>
      </c>
      <c r="M28" s="7">
        <v>6489</v>
      </c>
      <c r="S28" s="7">
        <v>499950</v>
      </c>
      <c r="U28" s="7">
        <v>297364</v>
      </c>
    </row>
    <row r="29" spans="1:24" s="7" customFormat="1">
      <c r="A29" s="15" t="s">
        <v>39</v>
      </c>
      <c r="B29" s="30">
        <v>523</v>
      </c>
      <c r="C29" s="30">
        <v>630</v>
      </c>
      <c r="D29" s="109">
        <v>859</v>
      </c>
      <c r="E29" s="109">
        <v>1033</v>
      </c>
      <c r="F29" s="109">
        <v>1285</v>
      </c>
      <c r="G29" s="109">
        <v>1164</v>
      </c>
      <c r="H29" s="109">
        <v>1392</v>
      </c>
      <c r="I29" s="109">
        <v>1612</v>
      </c>
      <c r="J29" s="109">
        <v>1686</v>
      </c>
      <c r="K29" s="109">
        <v>1645</v>
      </c>
      <c r="L29" s="109">
        <v>1848</v>
      </c>
      <c r="M29" s="7">
        <v>1109</v>
      </c>
    </row>
    <row r="30" spans="1:24" s="7" customFormat="1">
      <c r="A30" s="15" t="s">
        <v>40</v>
      </c>
      <c r="B30" s="30">
        <v>1847</v>
      </c>
      <c r="C30" s="30">
        <v>1561</v>
      </c>
      <c r="D30" s="109">
        <v>1734</v>
      </c>
      <c r="E30" s="109">
        <v>1799</v>
      </c>
      <c r="F30" s="109">
        <v>1958</v>
      </c>
      <c r="G30" s="109">
        <v>1837</v>
      </c>
      <c r="H30" s="109">
        <v>1952</v>
      </c>
      <c r="I30" s="109">
        <v>1880</v>
      </c>
      <c r="J30" s="109">
        <v>1816</v>
      </c>
      <c r="K30" s="109">
        <v>2297</v>
      </c>
      <c r="L30" s="109">
        <v>2320</v>
      </c>
      <c r="M30" s="7">
        <v>3195</v>
      </c>
      <c r="T30" s="115">
        <f>S28/S25</f>
        <v>0.91970367863075542</v>
      </c>
      <c r="U30" s="115">
        <f>U28/S25</f>
        <v>0.54702823220793273</v>
      </c>
      <c r="V30" s="115">
        <f>U28/S28</f>
        <v>0.59478747874787474</v>
      </c>
      <c r="W30" s="115">
        <f>U25/S25</f>
        <v>0.57233916913018601</v>
      </c>
    </row>
    <row r="31" spans="1:24" s="7" customFormat="1">
      <c r="A31" s="15" t="s">
        <v>41</v>
      </c>
      <c r="B31" s="30">
        <v>611</v>
      </c>
      <c r="C31" s="30">
        <v>588</v>
      </c>
      <c r="D31" s="109">
        <v>691</v>
      </c>
      <c r="E31" s="109">
        <v>767</v>
      </c>
      <c r="F31" s="109">
        <v>833</v>
      </c>
      <c r="G31" s="109">
        <v>848</v>
      </c>
      <c r="H31" s="109">
        <v>940</v>
      </c>
      <c r="I31" s="109">
        <v>853</v>
      </c>
      <c r="J31" s="109">
        <v>839</v>
      </c>
      <c r="K31" s="109">
        <v>916</v>
      </c>
      <c r="L31" s="109">
        <v>981</v>
      </c>
      <c r="M31" s="7">
        <v>870</v>
      </c>
    </row>
    <row r="32" spans="1:24" s="7" customFormat="1">
      <c r="A32" s="15" t="s">
        <v>42</v>
      </c>
      <c r="B32" s="30">
        <v>1406</v>
      </c>
      <c r="C32" s="30">
        <v>1834</v>
      </c>
      <c r="D32" s="109">
        <v>2746</v>
      </c>
      <c r="E32" s="109">
        <v>3669</v>
      </c>
      <c r="F32" s="109">
        <v>3710</v>
      </c>
      <c r="G32" s="109">
        <v>3232</v>
      </c>
      <c r="H32" s="109">
        <v>3266</v>
      </c>
      <c r="I32" s="109">
        <v>3028</v>
      </c>
      <c r="J32" s="109">
        <v>2584</v>
      </c>
      <c r="K32" s="109">
        <v>2649</v>
      </c>
      <c r="L32" s="109">
        <v>2887</v>
      </c>
      <c r="M32" s="7">
        <v>2655</v>
      </c>
    </row>
    <row r="33" spans="1:23" s="7" customFormat="1">
      <c r="A33" s="15" t="s">
        <v>43</v>
      </c>
      <c r="B33" s="30">
        <v>2787</v>
      </c>
      <c r="C33" s="30">
        <v>2895</v>
      </c>
      <c r="D33" s="109">
        <v>4863</v>
      </c>
      <c r="E33" s="109">
        <v>5237</v>
      </c>
      <c r="F33" s="109">
        <v>6705</v>
      </c>
      <c r="G33" s="109">
        <v>5440</v>
      </c>
      <c r="H33" s="109">
        <v>5029</v>
      </c>
      <c r="I33" s="109">
        <v>5421</v>
      </c>
      <c r="J33" s="109">
        <v>9659</v>
      </c>
      <c r="K33" s="109">
        <v>6875</v>
      </c>
      <c r="L33" s="109">
        <v>6800</v>
      </c>
      <c r="M33" s="7">
        <v>4992</v>
      </c>
      <c r="S33" s="7" t="s">
        <v>91</v>
      </c>
    </row>
    <row r="34" spans="1:23" s="7" customFormat="1" ht="12.95">
      <c r="A34" s="15" t="s">
        <v>44</v>
      </c>
      <c r="B34" s="30">
        <v>4328</v>
      </c>
      <c r="C34" s="30">
        <v>4485</v>
      </c>
      <c r="D34" s="109">
        <v>5555</v>
      </c>
      <c r="E34" s="109">
        <v>5336</v>
      </c>
      <c r="F34" s="109">
        <v>5372</v>
      </c>
      <c r="G34" s="109">
        <v>4657</v>
      </c>
      <c r="H34" s="109">
        <v>4388</v>
      </c>
      <c r="I34" s="109">
        <v>4379</v>
      </c>
      <c r="J34" s="109">
        <v>3959</v>
      </c>
      <c r="K34" s="109">
        <v>4101</v>
      </c>
      <c r="L34" s="109">
        <v>3541</v>
      </c>
      <c r="M34" s="7">
        <v>2747</v>
      </c>
      <c r="S34" s="8" t="s">
        <v>92</v>
      </c>
      <c r="T34" s="8"/>
      <c r="U34" s="8" t="s">
        <v>93</v>
      </c>
      <c r="V34" s="8"/>
      <c r="W34" s="8"/>
    </row>
    <row r="35" spans="1:23" s="7" customFormat="1">
      <c r="A35" s="15" t="s">
        <v>45</v>
      </c>
      <c r="B35" s="30">
        <v>3158</v>
      </c>
      <c r="C35" s="30">
        <v>3856</v>
      </c>
      <c r="D35" s="109">
        <v>4752</v>
      </c>
      <c r="E35" s="109">
        <v>4325</v>
      </c>
      <c r="F35" s="109">
        <v>4348</v>
      </c>
      <c r="G35" s="109">
        <v>4535</v>
      </c>
      <c r="H35" s="109">
        <v>4106</v>
      </c>
      <c r="I35" s="109">
        <v>4366</v>
      </c>
      <c r="J35" s="109">
        <v>5813</v>
      </c>
      <c r="K35" s="109">
        <v>5973</v>
      </c>
      <c r="L35" s="109">
        <v>5623</v>
      </c>
      <c r="M35" s="7">
        <v>9149</v>
      </c>
      <c r="S35" s="1">
        <v>451730</v>
      </c>
      <c r="T35" s="1"/>
      <c r="U35" s="1">
        <v>318046</v>
      </c>
      <c r="V35" s="1"/>
      <c r="W35" s="1"/>
    </row>
    <row r="36" spans="1:23" s="7" customFormat="1">
      <c r="A36" s="15" t="s">
        <v>46</v>
      </c>
      <c r="B36" s="30">
        <v>6477</v>
      </c>
      <c r="C36" s="30">
        <v>7454</v>
      </c>
      <c r="D36" s="109">
        <v>11822</v>
      </c>
      <c r="E36" s="109">
        <v>11255</v>
      </c>
      <c r="F36" s="109">
        <v>10922</v>
      </c>
      <c r="G36" s="109">
        <v>10315</v>
      </c>
      <c r="H36" s="109">
        <v>10162</v>
      </c>
      <c r="I36" s="109">
        <v>10287</v>
      </c>
      <c r="J36" s="109">
        <v>9326</v>
      </c>
      <c r="K36" s="109">
        <v>8448</v>
      </c>
      <c r="L36" s="109">
        <v>8877</v>
      </c>
      <c r="M36" s="7">
        <v>7192</v>
      </c>
      <c r="S36" s="1"/>
      <c r="T36" s="1"/>
      <c r="U36" s="1"/>
      <c r="V36" s="1"/>
      <c r="W36" s="1"/>
    </row>
    <row r="37" spans="1:23" s="7" customFormat="1">
      <c r="A37" s="16" t="s">
        <v>47</v>
      </c>
      <c r="B37" s="31">
        <v>1360</v>
      </c>
      <c r="C37" s="31">
        <v>1461</v>
      </c>
      <c r="D37" s="110">
        <v>1838</v>
      </c>
      <c r="E37" s="110">
        <v>1200</v>
      </c>
      <c r="F37" s="110">
        <v>1983</v>
      </c>
      <c r="G37" s="110">
        <v>1830</v>
      </c>
      <c r="H37" s="110">
        <v>1676</v>
      </c>
      <c r="I37" s="110">
        <v>1101</v>
      </c>
      <c r="J37" s="110">
        <v>1167</v>
      </c>
      <c r="K37" s="110">
        <v>1150</v>
      </c>
      <c r="L37" s="110">
        <v>642</v>
      </c>
      <c r="M37" s="7">
        <v>745</v>
      </c>
      <c r="S37" s="1" t="s">
        <v>94</v>
      </c>
      <c r="T37" s="1"/>
      <c r="U37" s="1" t="s">
        <v>95</v>
      </c>
      <c r="V37" s="1"/>
      <c r="W37" s="1"/>
    </row>
    <row r="38" spans="1:23">
      <c r="A38" s="20" t="s">
        <v>48</v>
      </c>
      <c r="B38" s="27">
        <f>SUM(B40:B51)</f>
        <v>77544</v>
      </c>
      <c r="C38" s="27">
        <f>SUM(C40:C51)</f>
        <v>85754</v>
      </c>
      <c r="D38" s="27">
        <f>SUM(D40:D51)</f>
        <v>105196</v>
      </c>
      <c r="E38" s="27">
        <f>SUM(E40:E51)</f>
        <v>98714</v>
      </c>
      <c r="F38" s="27">
        <f>SUM(F40:F51)</f>
        <v>98138</v>
      </c>
      <c r="G38" s="27">
        <f t="shared" ref="G38:H38" si="20">SUM(G40:G51)</f>
        <v>92855</v>
      </c>
      <c r="H38" s="27">
        <f t="shared" si="20"/>
        <v>93359</v>
      </c>
      <c r="I38" s="27">
        <f t="shared" ref="I38:J38" si="21">SUM(I40:I51)</f>
        <v>84374</v>
      </c>
      <c r="J38" s="27">
        <f t="shared" si="21"/>
        <v>86464</v>
      </c>
      <c r="K38" s="27">
        <f t="shared" ref="K38:L38" si="22">SUM(K40:K51)</f>
        <v>84308</v>
      </c>
      <c r="L38" s="27">
        <f t="shared" si="22"/>
        <v>86633</v>
      </c>
      <c r="M38" s="27">
        <f t="shared" ref="M38" si="23">SUM(M40:M51)</f>
        <v>90181</v>
      </c>
      <c r="S38" s="7">
        <v>427148</v>
      </c>
      <c r="T38" s="7"/>
      <c r="U38" s="7">
        <v>308100</v>
      </c>
      <c r="V38" s="7"/>
      <c r="W38" s="7"/>
    </row>
    <row r="39" spans="1:23">
      <c r="A39" s="21" t="s">
        <v>17</v>
      </c>
      <c r="B39" s="26">
        <f>(B38/B4)*100</f>
        <v>20.617098493811735</v>
      </c>
      <c r="C39" s="26">
        <f>(C38/C4)*100</f>
        <v>20.449169194376086</v>
      </c>
      <c r="D39" s="26">
        <f>(D38/D4)*100</f>
        <v>19.351764811929382</v>
      </c>
      <c r="E39" s="26">
        <f>(E38/E4)*100</f>
        <v>18.948879832766739</v>
      </c>
      <c r="F39" s="26">
        <f>(F38/F4)*100</f>
        <v>19.203171503431165</v>
      </c>
      <c r="G39" s="26">
        <f t="shared" ref="G39:H39" si="24">(G38/G4)*100</f>
        <v>19.116036430712473</v>
      </c>
      <c r="H39" s="26">
        <f t="shared" si="24"/>
        <v>19.755340939869988</v>
      </c>
      <c r="I39" s="26">
        <f t="shared" ref="I39:J39" si="25">(I38/I4)*100</f>
        <v>18.672680355332872</v>
      </c>
      <c r="J39" s="26">
        <f t="shared" si="25"/>
        <v>19.222851146514657</v>
      </c>
      <c r="K39" s="26">
        <f t="shared" ref="K39:L39" si="26">(K38/K4)*100</f>
        <v>19.417350508649459</v>
      </c>
      <c r="L39" s="26">
        <f t="shared" si="26"/>
        <v>19.178048834480773</v>
      </c>
      <c r="M39" s="26">
        <f t="shared" ref="M39" si="27">(M38/M4)*100</f>
        <v>20.113121112298131</v>
      </c>
      <c r="S39" s="7"/>
      <c r="T39" s="7"/>
      <c r="U39" s="7"/>
      <c r="V39" s="7"/>
      <c r="W39" s="7"/>
    </row>
    <row r="40" spans="1:23" s="7" customFormat="1" ht="12.75">
      <c r="A40" s="15" t="s">
        <v>49</v>
      </c>
      <c r="B40" s="30">
        <v>13784</v>
      </c>
      <c r="C40" s="30">
        <v>15121</v>
      </c>
      <c r="D40" s="109">
        <v>19567</v>
      </c>
      <c r="E40" s="109">
        <v>17902</v>
      </c>
      <c r="F40" s="109">
        <v>18842</v>
      </c>
      <c r="G40" s="109">
        <v>15206</v>
      </c>
      <c r="H40" s="109">
        <v>14446</v>
      </c>
      <c r="I40" s="109">
        <v>12448</v>
      </c>
      <c r="J40" s="109">
        <v>13478</v>
      </c>
      <c r="K40" s="109">
        <v>12525</v>
      </c>
      <c r="L40" s="109">
        <v>13143</v>
      </c>
      <c r="M40" s="7">
        <v>20613</v>
      </c>
      <c r="T40" s="117">
        <f>S38/S35</f>
        <v>0.94558253824187011</v>
      </c>
      <c r="U40" s="115">
        <f>U38/S35</f>
        <v>0.6820445841542514</v>
      </c>
      <c r="V40" s="115">
        <f>U38/S38</f>
        <v>0.7212956633298061</v>
      </c>
      <c r="W40" s="117">
        <f>U35/S35</f>
        <v>0.70406216102539132</v>
      </c>
    </row>
    <row r="41" spans="1:23" s="7" customFormat="1" ht="12.75">
      <c r="A41" s="15" t="s">
        <v>50</v>
      </c>
      <c r="B41" s="30">
        <v>6306</v>
      </c>
      <c r="C41" s="30">
        <v>6296</v>
      </c>
      <c r="D41" s="109">
        <v>8342</v>
      </c>
      <c r="E41" s="109">
        <v>8950</v>
      </c>
      <c r="F41" s="109">
        <v>9485</v>
      </c>
      <c r="G41" s="109">
        <v>11840</v>
      </c>
      <c r="H41" s="109">
        <v>12674</v>
      </c>
      <c r="I41" s="109">
        <v>11754</v>
      </c>
      <c r="J41" s="109">
        <v>13966</v>
      </c>
      <c r="K41" s="109">
        <v>14892</v>
      </c>
      <c r="L41" s="109">
        <v>15053</v>
      </c>
      <c r="M41" s="7">
        <v>14729</v>
      </c>
    </row>
    <row r="42" spans="1:23" s="7" customFormat="1" ht="12.75">
      <c r="A42" s="15" t="s">
        <v>51</v>
      </c>
      <c r="B42" s="30">
        <v>4211</v>
      </c>
      <c r="C42" s="30">
        <v>4562</v>
      </c>
      <c r="D42" s="109">
        <v>5409</v>
      </c>
      <c r="E42" s="109">
        <v>5259</v>
      </c>
      <c r="F42" s="109">
        <v>4775</v>
      </c>
      <c r="G42" s="109">
        <v>4701</v>
      </c>
      <c r="H42" s="109">
        <v>4506</v>
      </c>
      <c r="I42" s="109">
        <v>4226</v>
      </c>
      <c r="J42" s="109">
        <v>4058</v>
      </c>
      <c r="K42" s="109">
        <v>4160</v>
      </c>
      <c r="L42" s="109">
        <v>3769</v>
      </c>
      <c r="M42" s="7">
        <v>3717</v>
      </c>
    </row>
    <row r="43" spans="1:23" s="7" customFormat="1" ht="12.75">
      <c r="A43" s="15" t="s">
        <v>52</v>
      </c>
      <c r="B43" s="30">
        <v>4461</v>
      </c>
      <c r="C43" s="30">
        <v>5867</v>
      </c>
      <c r="D43" s="109">
        <v>6524</v>
      </c>
      <c r="E43" s="109">
        <v>6046</v>
      </c>
      <c r="F43" s="109">
        <v>6385</v>
      </c>
      <c r="G43" s="109">
        <v>5813</v>
      </c>
      <c r="H43" s="109">
        <v>5164</v>
      </c>
      <c r="I43" s="109">
        <v>4949</v>
      </c>
      <c r="J43" s="109">
        <v>4499</v>
      </c>
      <c r="K43" s="109">
        <v>4641</v>
      </c>
      <c r="L43" s="109">
        <v>4857</v>
      </c>
      <c r="M43" s="7">
        <v>4798</v>
      </c>
    </row>
    <row r="44" spans="1:23" s="7" customFormat="1" ht="12.75">
      <c r="A44" s="15" t="s">
        <v>53</v>
      </c>
      <c r="B44" s="30">
        <v>9643</v>
      </c>
      <c r="C44" s="30">
        <v>11190</v>
      </c>
      <c r="D44" s="109">
        <v>16539</v>
      </c>
      <c r="E44" s="109">
        <v>15703</v>
      </c>
      <c r="F44" s="109">
        <v>14617</v>
      </c>
      <c r="G44" s="109">
        <v>12953</v>
      </c>
      <c r="H44" s="109">
        <v>14211</v>
      </c>
      <c r="I44" s="109">
        <v>12634</v>
      </c>
      <c r="J44" s="109">
        <v>11674</v>
      </c>
      <c r="K44" s="109">
        <v>10585</v>
      </c>
      <c r="L44" s="109">
        <v>11019</v>
      </c>
      <c r="M44" s="7">
        <v>11151</v>
      </c>
    </row>
    <row r="45" spans="1:23" s="7" customFormat="1" ht="12.75">
      <c r="A45" s="15" t="s">
        <v>54</v>
      </c>
      <c r="B45" s="30">
        <v>7606</v>
      </c>
      <c r="C45" s="30">
        <v>7542</v>
      </c>
      <c r="D45" s="109">
        <v>8649</v>
      </c>
      <c r="E45" s="109">
        <v>8268</v>
      </c>
      <c r="F45" s="109">
        <v>8576</v>
      </c>
      <c r="G45" s="109">
        <v>8107</v>
      </c>
      <c r="H45" s="109">
        <v>7275</v>
      </c>
      <c r="I45" s="109">
        <v>6544</v>
      </c>
      <c r="J45" s="109">
        <v>6140</v>
      </c>
      <c r="K45" s="109">
        <v>5772</v>
      </c>
      <c r="L45" s="109">
        <v>5713</v>
      </c>
      <c r="M45" s="7">
        <v>5400</v>
      </c>
    </row>
    <row r="46" spans="1:23" s="7" customFormat="1" ht="12.75">
      <c r="A46" s="15" t="s">
        <v>55</v>
      </c>
      <c r="B46" s="30">
        <v>6794</v>
      </c>
      <c r="C46" s="30">
        <v>8134</v>
      </c>
      <c r="D46" s="109">
        <v>10878</v>
      </c>
      <c r="E46" s="109">
        <v>8601</v>
      </c>
      <c r="F46" s="109">
        <v>8419</v>
      </c>
      <c r="G46" s="109">
        <v>7395</v>
      </c>
      <c r="H46" s="109">
        <v>8846</v>
      </c>
      <c r="I46" s="109">
        <v>7710</v>
      </c>
      <c r="J46" s="109">
        <v>7823</v>
      </c>
      <c r="K46" s="109">
        <v>6799</v>
      </c>
      <c r="L46" s="109">
        <v>6846</v>
      </c>
      <c r="M46" s="7">
        <v>6105</v>
      </c>
    </row>
    <row r="47" spans="1:23" s="7" customFormat="1" ht="12.75">
      <c r="A47" s="15" t="s">
        <v>56</v>
      </c>
      <c r="B47" s="30">
        <v>1923</v>
      </c>
      <c r="C47" s="30">
        <v>1879</v>
      </c>
      <c r="D47" s="109">
        <v>2023</v>
      </c>
      <c r="E47" s="109">
        <v>2009</v>
      </c>
      <c r="F47" s="109">
        <v>2124</v>
      </c>
      <c r="G47" s="109">
        <v>1885</v>
      </c>
      <c r="H47" s="109">
        <v>1657</v>
      </c>
      <c r="I47" s="109">
        <v>1392</v>
      </c>
      <c r="J47" s="109">
        <v>1522</v>
      </c>
      <c r="K47" s="109">
        <v>1873</v>
      </c>
      <c r="L47" s="109">
        <v>1667</v>
      </c>
      <c r="M47" s="7">
        <v>1473</v>
      </c>
    </row>
    <row r="48" spans="1:23" s="7" customFormat="1" ht="12.75">
      <c r="A48" s="15" t="s">
        <v>57</v>
      </c>
      <c r="B48" s="30">
        <v>737</v>
      </c>
      <c r="C48" s="30">
        <v>819</v>
      </c>
      <c r="D48" s="109">
        <v>916</v>
      </c>
      <c r="E48" s="109">
        <v>700</v>
      </c>
      <c r="F48" s="109">
        <v>833</v>
      </c>
      <c r="G48" s="109">
        <v>766</v>
      </c>
      <c r="H48" s="109">
        <v>768</v>
      </c>
      <c r="I48" s="109">
        <v>646</v>
      </c>
      <c r="J48" s="109">
        <v>708</v>
      </c>
      <c r="K48" s="109">
        <v>684</v>
      </c>
      <c r="L48" s="109">
        <v>734</v>
      </c>
      <c r="M48" s="7">
        <v>620</v>
      </c>
    </row>
    <row r="49" spans="1:13" s="7" customFormat="1" ht="12.75">
      <c r="A49" s="15" t="s">
        <v>58</v>
      </c>
      <c r="B49" s="30">
        <v>14750</v>
      </c>
      <c r="C49" s="30">
        <v>16087</v>
      </c>
      <c r="D49" s="109">
        <v>17308</v>
      </c>
      <c r="E49" s="109">
        <v>16394</v>
      </c>
      <c r="F49" s="109">
        <v>15157</v>
      </c>
      <c r="G49" s="109">
        <v>15473</v>
      </c>
      <c r="H49" s="109">
        <v>15002</v>
      </c>
      <c r="I49" s="109">
        <v>13857</v>
      </c>
      <c r="J49" s="109">
        <v>14160</v>
      </c>
      <c r="K49" s="109">
        <v>13609</v>
      </c>
      <c r="L49" s="109">
        <v>14928</v>
      </c>
      <c r="M49" s="7">
        <v>13689</v>
      </c>
    </row>
    <row r="50" spans="1:13" s="7" customFormat="1" ht="12.75">
      <c r="A50" s="15" t="s">
        <v>59</v>
      </c>
      <c r="B50" s="30">
        <v>797</v>
      </c>
      <c r="C50" s="30">
        <v>899</v>
      </c>
      <c r="D50" s="109">
        <v>978</v>
      </c>
      <c r="E50" s="109">
        <v>738</v>
      </c>
      <c r="F50" s="109">
        <v>897</v>
      </c>
      <c r="G50" s="109">
        <v>896</v>
      </c>
      <c r="H50" s="109">
        <v>825</v>
      </c>
      <c r="I50" s="109">
        <v>767</v>
      </c>
      <c r="J50" s="109">
        <v>767</v>
      </c>
      <c r="K50" s="109">
        <v>764</v>
      </c>
      <c r="L50" s="109">
        <v>765</v>
      </c>
      <c r="M50" s="7">
        <v>943</v>
      </c>
    </row>
    <row r="51" spans="1:13" s="7" customFormat="1" ht="12.75">
      <c r="A51" s="16" t="s">
        <v>60</v>
      </c>
      <c r="B51" s="31">
        <v>6532</v>
      </c>
      <c r="C51" s="31">
        <v>7358</v>
      </c>
      <c r="D51" s="110">
        <v>8063</v>
      </c>
      <c r="E51" s="110">
        <v>8144</v>
      </c>
      <c r="F51" s="110">
        <v>8028</v>
      </c>
      <c r="G51" s="110">
        <v>7820</v>
      </c>
      <c r="H51" s="110">
        <v>7985</v>
      </c>
      <c r="I51" s="110">
        <v>7447</v>
      </c>
      <c r="J51" s="110">
        <v>7669</v>
      </c>
      <c r="K51" s="110">
        <v>8004</v>
      </c>
      <c r="L51" s="110">
        <v>8139</v>
      </c>
      <c r="M51" s="7">
        <v>6943</v>
      </c>
    </row>
    <row r="52" spans="1:13">
      <c r="A52" s="20" t="s">
        <v>61</v>
      </c>
      <c r="B52" s="27">
        <f>SUM(B54:B62)</f>
        <v>61213</v>
      </c>
      <c r="C52" s="27">
        <f>SUM(C54:C62)</f>
        <v>71943</v>
      </c>
      <c r="D52" s="27">
        <f>SUM(D54:D62)</f>
        <v>81031</v>
      </c>
      <c r="E52" s="27">
        <f>SUM(E54:E62)</f>
        <v>77244</v>
      </c>
      <c r="F52" s="27">
        <f>SUM(F54:F62)</f>
        <v>71752</v>
      </c>
      <c r="G52" s="27">
        <f t="shared" ref="G52:H52" si="28">SUM(G54:G62)</f>
        <v>63410</v>
      </c>
      <c r="H52" s="27">
        <f t="shared" si="28"/>
        <v>60873</v>
      </c>
      <c r="I52" s="27">
        <f t="shared" ref="I52:J52" si="29">SUM(I54:I62)</f>
        <v>53759</v>
      </c>
      <c r="J52" s="27">
        <f t="shared" si="29"/>
        <v>50702</v>
      </c>
      <c r="K52" s="27">
        <f t="shared" ref="K52:L52" si="30">SUM(K54:K62)</f>
        <v>44770</v>
      </c>
      <c r="L52" s="27">
        <f t="shared" si="30"/>
        <v>44015</v>
      </c>
      <c r="M52" s="27">
        <f t="shared" ref="M52" si="31">SUM(M54:M62)</f>
        <v>37839</v>
      </c>
    </row>
    <row r="53" spans="1:13">
      <c r="A53" s="21" t="s">
        <v>17</v>
      </c>
      <c r="B53" s="26">
        <f>(B52/B4)*100</f>
        <v>16.275075442351408</v>
      </c>
      <c r="C53" s="26">
        <f>(C52/C4)*100</f>
        <v>17.155754592800321</v>
      </c>
      <c r="D53" s="26">
        <f>(D52/D4)*100</f>
        <v>14.906392395865334</v>
      </c>
      <c r="E53" s="26">
        <f>(E52/E4)*100</f>
        <v>14.827555096564154</v>
      </c>
      <c r="F53" s="26">
        <f>(F52/F4)*100</f>
        <v>14.040086018812211</v>
      </c>
      <c r="G53" s="26">
        <f t="shared" ref="G53:H53" si="32">(G52/G4)*100</f>
        <v>13.05420139003261</v>
      </c>
      <c r="H53" s="26">
        <f t="shared" si="32"/>
        <v>12.881102722101842</v>
      </c>
      <c r="I53" s="26">
        <f t="shared" ref="I53:J53" si="33">(I52/I4)*100</f>
        <v>11.897321724966693</v>
      </c>
      <c r="J53" s="26">
        <f t="shared" si="33"/>
        <v>11.272171063455151</v>
      </c>
      <c r="K53" s="26">
        <f t="shared" ref="K53:L53" si="34">(K52/K4)*100</f>
        <v>10.311177851120135</v>
      </c>
      <c r="L53" s="26">
        <f t="shared" si="34"/>
        <v>9.7436521816129105</v>
      </c>
      <c r="M53" s="26">
        <f t="shared" ref="M53" si="35">(M52/M4)*100</f>
        <v>8.4392542749387225</v>
      </c>
    </row>
    <row r="54" spans="1:13" s="7" customFormat="1" ht="12.75">
      <c r="A54" s="15" t="s">
        <v>62</v>
      </c>
      <c r="B54" s="30">
        <v>5698</v>
      </c>
      <c r="C54" s="30">
        <v>6560</v>
      </c>
      <c r="D54" s="7">
        <v>7899</v>
      </c>
      <c r="E54" s="7">
        <v>7804</v>
      </c>
      <c r="F54" s="7">
        <v>7002</v>
      </c>
      <c r="G54" s="7">
        <v>5396</v>
      </c>
      <c r="H54" s="7">
        <v>5888</v>
      </c>
      <c r="I54" s="7">
        <v>5275</v>
      </c>
      <c r="J54" s="7">
        <v>4826</v>
      </c>
      <c r="K54" s="7">
        <v>4600</v>
      </c>
      <c r="L54" s="7">
        <v>4488</v>
      </c>
      <c r="M54" s="7">
        <v>4262</v>
      </c>
    </row>
    <row r="55" spans="1:13" s="7" customFormat="1" ht="12.75">
      <c r="A55" s="15" t="s">
        <v>63</v>
      </c>
      <c r="B55" s="30">
        <v>984</v>
      </c>
      <c r="C55" s="30">
        <v>1212</v>
      </c>
      <c r="D55" s="7">
        <v>1279</v>
      </c>
      <c r="E55" s="7">
        <v>1392</v>
      </c>
      <c r="F55" s="7">
        <v>1412</v>
      </c>
      <c r="G55" s="7">
        <v>937</v>
      </c>
      <c r="H55" s="7">
        <v>1160</v>
      </c>
      <c r="I55" s="7">
        <v>919</v>
      </c>
      <c r="J55" s="7">
        <v>720</v>
      </c>
      <c r="K55" s="7">
        <v>720</v>
      </c>
      <c r="L55" s="7">
        <v>740</v>
      </c>
      <c r="M55" s="7">
        <v>648</v>
      </c>
    </row>
    <row r="56" spans="1:13" s="7" customFormat="1" ht="12.75">
      <c r="A56" s="15" t="s">
        <v>64</v>
      </c>
      <c r="B56" s="30">
        <v>6766</v>
      </c>
      <c r="C56" s="30">
        <v>8102</v>
      </c>
      <c r="D56" s="7">
        <v>9204</v>
      </c>
      <c r="E56" s="7">
        <v>8289</v>
      </c>
      <c r="F56" s="7">
        <v>6588</v>
      </c>
      <c r="G56" s="7">
        <v>5534</v>
      </c>
      <c r="H56" s="7">
        <v>5583</v>
      </c>
      <c r="I56" s="7">
        <v>5471</v>
      </c>
      <c r="J56" s="7">
        <v>5164</v>
      </c>
      <c r="K56" s="7">
        <v>3840</v>
      </c>
      <c r="L56" s="7">
        <v>3194</v>
      </c>
      <c r="M56" s="7">
        <v>2377</v>
      </c>
    </row>
    <row r="57" spans="1:13" s="7" customFormat="1" ht="12.75">
      <c r="A57" s="15" t="s">
        <v>65</v>
      </c>
      <c r="B57" s="30">
        <v>794</v>
      </c>
      <c r="C57" s="30">
        <v>888</v>
      </c>
      <c r="D57" s="7">
        <v>1082</v>
      </c>
      <c r="E57" s="7">
        <v>1258</v>
      </c>
      <c r="F57" s="7">
        <v>1045</v>
      </c>
      <c r="G57" s="7">
        <v>783</v>
      </c>
      <c r="H57" s="7">
        <v>830</v>
      </c>
      <c r="I57" s="7">
        <v>801</v>
      </c>
      <c r="J57" s="7">
        <v>765</v>
      </c>
      <c r="K57" s="7">
        <v>606</v>
      </c>
      <c r="L57" s="7">
        <v>644</v>
      </c>
      <c r="M57" s="7">
        <v>481</v>
      </c>
    </row>
    <row r="58" spans="1:13" s="7" customFormat="1" ht="12.75">
      <c r="A58" s="15" t="s">
        <v>66</v>
      </c>
      <c r="B58" s="30">
        <v>10576</v>
      </c>
      <c r="C58" s="30">
        <v>12693</v>
      </c>
      <c r="D58" s="7">
        <v>15555</v>
      </c>
      <c r="E58" s="7">
        <v>14863</v>
      </c>
      <c r="F58" s="7">
        <v>13362</v>
      </c>
      <c r="G58" s="7">
        <v>11776</v>
      </c>
      <c r="H58" s="7">
        <v>11769</v>
      </c>
      <c r="I58" s="7">
        <v>9762</v>
      </c>
      <c r="J58" s="7">
        <v>9773</v>
      </c>
      <c r="K58" s="7">
        <v>8971</v>
      </c>
      <c r="L58" s="7">
        <v>9107</v>
      </c>
      <c r="M58" s="7">
        <v>7362</v>
      </c>
    </row>
    <row r="59" spans="1:13" s="7" customFormat="1" ht="12.75">
      <c r="A59" s="15" t="s">
        <v>67</v>
      </c>
      <c r="B59" s="30">
        <v>18594</v>
      </c>
      <c r="C59" s="30">
        <v>21632</v>
      </c>
      <c r="D59" s="7">
        <v>23394</v>
      </c>
      <c r="E59" s="7">
        <v>23582</v>
      </c>
      <c r="F59" s="7">
        <v>21535</v>
      </c>
      <c r="G59" s="7">
        <v>20745</v>
      </c>
      <c r="H59" s="7">
        <v>18705</v>
      </c>
      <c r="I59" s="7">
        <v>16185</v>
      </c>
      <c r="J59" s="7">
        <v>15389</v>
      </c>
      <c r="K59" s="7">
        <v>14014</v>
      </c>
      <c r="L59" s="7">
        <v>13686</v>
      </c>
      <c r="M59" s="7">
        <v>11598</v>
      </c>
    </row>
    <row r="60" spans="1:13" s="7" customFormat="1" ht="12.75">
      <c r="A60" s="15" t="s">
        <v>68</v>
      </c>
      <c r="B60" s="30">
        <v>16378</v>
      </c>
      <c r="C60" s="30">
        <v>18945</v>
      </c>
      <c r="D60" s="7">
        <v>20468</v>
      </c>
      <c r="E60" s="7">
        <v>18207</v>
      </c>
      <c r="F60" s="7">
        <v>19179</v>
      </c>
      <c r="G60" s="7">
        <v>17011</v>
      </c>
      <c r="H60" s="7">
        <v>15734</v>
      </c>
      <c r="I60" s="7">
        <v>14208</v>
      </c>
      <c r="J60" s="7">
        <v>12927</v>
      </c>
      <c r="K60" s="7">
        <v>10809</v>
      </c>
      <c r="L60" s="7">
        <v>11023</v>
      </c>
      <c r="M60" s="7">
        <v>10110</v>
      </c>
    </row>
    <row r="61" spans="1:13" s="7" customFormat="1" ht="12.75">
      <c r="A61" s="15" t="s">
        <v>69</v>
      </c>
      <c r="B61" s="30">
        <v>1122</v>
      </c>
      <c r="C61" s="30">
        <v>1513</v>
      </c>
      <c r="D61" s="7">
        <v>1742</v>
      </c>
      <c r="E61" s="7">
        <v>1493</v>
      </c>
      <c r="F61" s="7">
        <v>1280</v>
      </c>
      <c r="G61" s="7">
        <v>863</v>
      </c>
      <c r="H61" s="7">
        <v>847</v>
      </c>
      <c r="I61" s="7">
        <v>817</v>
      </c>
      <c r="J61" s="7">
        <v>848</v>
      </c>
      <c r="K61" s="7">
        <v>899</v>
      </c>
      <c r="L61" s="7">
        <v>838</v>
      </c>
      <c r="M61" s="7">
        <v>715</v>
      </c>
    </row>
    <row r="62" spans="1:13" s="7" customFormat="1" ht="12.75">
      <c r="A62" s="16" t="s">
        <v>70</v>
      </c>
      <c r="B62" s="31">
        <v>301</v>
      </c>
      <c r="C62" s="31">
        <v>398</v>
      </c>
      <c r="D62" s="7">
        <v>408</v>
      </c>
      <c r="E62" s="7">
        <v>356</v>
      </c>
      <c r="F62" s="7">
        <v>349</v>
      </c>
      <c r="G62" s="7">
        <v>365</v>
      </c>
      <c r="H62" s="7">
        <v>357</v>
      </c>
      <c r="I62" s="7">
        <v>321</v>
      </c>
      <c r="J62" s="7">
        <v>290</v>
      </c>
      <c r="K62" s="7">
        <v>311</v>
      </c>
      <c r="L62" s="7">
        <v>295</v>
      </c>
      <c r="M62" s="7">
        <v>286</v>
      </c>
    </row>
    <row r="63" spans="1:13" s="7" customFormat="1">
      <c r="A63" s="40" t="s">
        <v>71</v>
      </c>
      <c r="B63" s="28">
        <v>431</v>
      </c>
      <c r="C63" s="28">
        <v>426</v>
      </c>
      <c r="D63" s="28">
        <v>351</v>
      </c>
      <c r="E63" s="28">
        <v>398</v>
      </c>
      <c r="F63" s="28">
        <v>458</v>
      </c>
      <c r="G63" s="28">
        <v>858</v>
      </c>
      <c r="H63" s="28">
        <v>840</v>
      </c>
      <c r="I63" s="28">
        <v>744</v>
      </c>
      <c r="J63" s="28">
        <v>572</v>
      </c>
      <c r="K63" s="28">
        <v>696</v>
      </c>
      <c r="L63" s="28">
        <v>827</v>
      </c>
      <c r="M63" s="143">
        <v>342</v>
      </c>
    </row>
    <row r="64" spans="1:13">
      <c r="A64" s="18"/>
    </row>
  </sheetData>
  <phoneticPr fontId="9" type="noConversion"/>
  <pageMargins left="0.75"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M83"/>
  <sheetViews>
    <sheetView zoomScale="80" zoomScaleNormal="80" workbookViewId="0">
      <selection activeCell="M62" sqref="M62"/>
    </sheetView>
  </sheetViews>
  <sheetFormatPr defaultColWidth="9.140625" defaultRowHeight="12.6"/>
  <cols>
    <col min="1" max="1" width="21" style="1" customWidth="1"/>
    <col min="2" max="12" width="16.85546875" style="20" customWidth="1"/>
    <col min="13" max="13" width="8.85546875" customWidth="1"/>
    <col min="14" max="16384" width="9.140625" style="1"/>
  </cols>
  <sheetData>
    <row r="1" spans="1:13" s="77" customFormat="1" ht="22.5" customHeight="1">
      <c r="A1" s="76" t="s">
        <v>96</v>
      </c>
      <c r="B1" s="76"/>
      <c r="C1" s="76"/>
      <c r="D1" s="76"/>
      <c r="E1" s="76"/>
      <c r="F1" s="76"/>
      <c r="G1" s="76"/>
      <c r="H1" s="76"/>
      <c r="I1" s="76"/>
      <c r="J1" s="76"/>
      <c r="K1" s="76"/>
      <c r="L1" s="76"/>
    </row>
    <row r="2" spans="1:13" ht="12.95">
      <c r="B2" s="101" t="s">
        <v>80</v>
      </c>
      <c r="C2" s="101"/>
      <c r="D2" s="101"/>
      <c r="E2" s="101"/>
      <c r="F2" s="101"/>
      <c r="G2" s="101"/>
      <c r="H2" s="101"/>
      <c r="I2" s="101"/>
      <c r="J2" s="101"/>
      <c r="K2" s="101"/>
      <c r="L2" s="101"/>
      <c r="M2" s="126"/>
    </row>
    <row r="3" spans="1:13" ht="12.95">
      <c r="A3" s="24"/>
      <c r="B3" s="67" t="s">
        <v>82</v>
      </c>
      <c r="C3" s="67" t="s">
        <v>83</v>
      </c>
      <c r="D3" s="67" t="s">
        <v>84</v>
      </c>
      <c r="E3" s="67" t="s">
        <v>85</v>
      </c>
      <c r="F3" s="67" t="s">
        <v>81</v>
      </c>
      <c r="G3" s="67" t="s">
        <v>86</v>
      </c>
      <c r="H3" s="67" t="s">
        <v>87</v>
      </c>
      <c r="I3" s="67" t="s">
        <v>88</v>
      </c>
      <c r="J3" s="67" t="s">
        <v>89</v>
      </c>
      <c r="K3" s="67" t="s">
        <v>90</v>
      </c>
      <c r="L3" s="67" t="s">
        <v>91</v>
      </c>
      <c r="M3" s="141" t="s">
        <v>8</v>
      </c>
    </row>
    <row r="4" spans="1:13">
      <c r="A4" s="19" t="s">
        <v>15</v>
      </c>
      <c r="B4" s="25">
        <f>B5+B23+B38+B52+B63</f>
        <v>175741</v>
      </c>
      <c r="C4" s="25">
        <f>C5+C23+C38+C52+C63</f>
        <v>186802</v>
      </c>
      <c r="D4" s="25">
        <f>D5+D23+D38+D52+D63</f>
        <v>215589</v>
      </c>
      <c r="E4" s="25">
        <f>E5+E23+E38+E52+E63</f>
        <v>215166</v>
      </c>
      <c r="F4" s="25">
        <f>F5+F23+F38+F52+F63</f>
        <v>222020</v>
      </c>
      <c r="G4" s="25">
        <f t="shared" ref="G4:H4" si="0">G5+G23+G38+G52+G63</f>
        <v>231021</v>
      </c>
      <c r="H4" s="25">
        <f t="shared" si="0"/>
        <v>237293</v>
      </c>
      <c r="I4" s="25">
        <f t="shared" ref="I4:J4" si="1">I5+I23+I38+I52+I63</f>
        <v>241982</v>
      </c>
      <c r="J4" s="25">
        <f t="shared" si="1"/>
        <v>251016</v>
      </c>
      <c r="K4" s="25">
        <f t="shared" ref="K4:L4" si="2">K5+K23+K38+K52+K63</f>
        <v>263402</v>
      </c>
      <c r="L4" s="25">
        <f t="shared" si="2"/>
        <v>280204</v>
      </c>
      <c r="M4" s="25">
        <f t="shared" ref="M4" si="3">M5+M23+M38+M52+M63</f>
        <v>286978</v>
      </c>
    </row>
    <row r="5" spans="1:13">
      <c r="A5" s="20" t="s">
        <v>16</v>
      </c>
      <c r="B5" s="27">
        <f>SUM(B7:B22)</f>
        <v>80238</v>
      </c>
      <c r="C5" s="27">
        <f>SUM(C7:C22)</f>
        <v>83340</v>
      </c>
      <c r="D5" s="27">
        <f>SUM(D7:D22)</f>
        <v>97567</v>
      </c>
      <c r="E5" s="27">
        <f>SUM(E7:E22)</f>
        <v>96126</v>
      </c>
      <c r="F5" s="27">
        <f>SUM(F7:F22)</f>
        <v>94514</v>
      </c>
      <c r="G5" s="27">
        <f t="shared" ref="G5:H5" si="4">SUM(G7:G22)</f>
        <v>100509</v>
      </c>
      <c r="H5" s="27">
        <f t="shared" si="4"/>
        <v>99538</v>
      </c>
      <c r="I5" s="27">
        <f t="shared" ref="I5:J5" si="5">SUM(I7:I22)</f>
        <v>100075</v>
      </c>
      <c r="J5" s="27">
        <f t="shared" si="5"/>
        <v>99614</v>
      </c>
      <c r="K5" s="27">
        <f t="shared" ref="K5:L5" si="6">SUM(K7:K22)</f>
        <v>102108</v>
      </c>
      <c r="L5" s="27">
        <f t="shared" si="6"/>
        <v>103652</v>
      </c>
      <c r="M5" s="27">
        <f t="shared" ref="M5" si="7">SUM(M7:M22)</f>
        <v>102156</v>
      </c>
    </row>
    <row r="6" spans="1:13">
      <c r="A6" s="21" t="s">
        <v>17</v>
      </c>
      <c r="B6" s="26">
        <f>(B5/B4)*100</f>
        <v>45.656961096158547</v>
      </c>
      <c r="C6" s="26">
        <f>(C5/C4)*100</f>
        <v>44.614083360991849</v>
      </c>
      <c r="D6" s="26">
        <f>(D5/D4)*100</f>
        <v>45.256019555728727</v>
      </c>
      <c r="E6" s="26">
        <f>(E5/E4)*100</f>
        <v>44.675273974512706</v>
      </c>
      <c r="F6" s="26">
        <f>(F5/F4)*100</f>
        <v>42.570038735249078</v>
      </c>
      <c r="G6" s="26">
        <f t="shared" ref="G6:H6" si="8">(G5/G4)*100</f>
        <v>43.506434479982339</v>
      </c>
      <c r="H6" s="26">
        <f t="shared" si="8"/>
        <v>41.947297223264066</v>
      </c>
      <c r="I6" s="26">
        <f t="shared" ref="I6:J6" si="9">(I5/I4)*100</f>
        <v>41.356381879643941</v>
      </c>
      <c r="J6" s="26">
        <f t="shared" si="9"/>
        <v>39.684322911686905</v>
      </c>
      <c r="K6" s="26">
        <f t="shared" ref="K6:L6" si="10">(K5/K4)*100</f>
        <v>38.765081510390964</v>
      </c>
      <c r="L6" s="26">
        <f t="shared" si="10"/>
        <v>36.991620390858088</v>
      </c>
      <c r="M6" s="26">
        <f t="shared" ref="M6" si="11">(M5/M4)*100</f>
        <v>35.597153788792177</v>
      </c>
    </row>
    <row r="7" spans="1:13">
      <c r="A7" s="15" t="s">
        <v>18</v>
      </c>
      <c r="B7" s="30">
        <v>1960</v>
      </c>
      <c r="C7" s="30">
        <v>2056</v>
      </c>
      <c r="D7" s="30">
        <v>2675</v>
      </c>
      <c r="E7" s="30">
        <v>2789</v>
      </c>
      <c r="F7" s="30">
        <v>2386</v>
      </c>
      <c r="G7" s="30">
        <v>2029</v>
      </c>
      <c r="H7" s="30">
        <v>2311</v>
      </c>
      <c r="I7" s="30">
        <v>2197</v>
      </c>
      <c r="J7" s="30">
        <v>2449</v>
      </c>
      <c r="K7" s="30">
        <v>2767</v>
      </c>
      <c r="L7" s="30">
        <v>3105</v>
      </c>
      <c r="M7">
        <v>3141</v>
      </c>
    </row>
    <row r="8" spans="1:13">
      <c r="A8" s="15" t="s">
        <v>19</v>
      </c>
      <c r="B8" s="30">
        <v>4005</v>
      </c>
      <c r="C8" s="30">
        <v>4748</v>
      </c>
      <c r="D8" s="30">
        <v>4886</v>
      </c>
      <c r="E8" s="30">
        <v>4862</v>
      </c>
      <c r="F8" s="30">
        <v>5077</v>
      </c>
      <c r="G8" s="30">
        <v>5714</v>
      </c>
      <c r="H8" s="30">
        <v>5752</v>
      </c>
      <c r="I8" s="30">
        <v>5743</v>
      </c>
      <c r="J8" s="30">
        <v>5493</v>
      </c>
      <c r="K8" s="30">
        <v>5098</v>
      </c>
      <c r="L8" s="30">
        <v>6054</v>
      </c>
      <c r="M8">
        <v>6239</v>
      </c>
    </row>
    <row r="9" spans="1:13">
      <c r="A9" s="15" t="s">
        <v>20</v>
      </c>
      <c r="B9" s="30">
        <v>380</v>
      </c>
      <c r="C9" s="30">
        <v>414</v>
      </c>
      <c r="D9" s="30">
        <v>423</v>
      </c>
      <c r="E9" s="30">
        <v>200</v>
      </c>
      <c r="F9" s="30">
        <v>218</v>
      </c>
      <c r="G9" s="30">
        <v>211</v>
      </c>
      <c r="H9" s="30">
        <v>95</v>
      </c>
      <c r="I9" s="30">
        <v>98</v>
      </c>
      <c r="J9" s="30">
        <v>94</v>
      </c>
      <c r="K9" s="30">
        <v>128</v>
      </c>
      <c r="L9" s="30">
        <v>132</v>
      </c>
      <c r="M9">
        <v>135</v>
      </c>
    </row>
    <row r="10" spans="1:13">
      <c r="A10" s="15" t="s">
        <v>21</v>
      </c>
      <c r="B10" s="30">
        <v>14549</v>
      </c>
      <c r="C10" s="30">
        <v>12465</v>
      </c>
      <c r="D10" s="30">
        <v>12034</v>
      </c>
      <c r="E10" s="30">
        <v>12339</v>
      </c>
      <c r="F10" s="30">
        <v>11597</v>
      </c>
      <c r="G10" s="30">
        <v>12342</v>
      </c>
      <c r="H10" s="30">
        <v>11716</v>
      </c>
      <c r="I10" s="30">
        <v>12033</v>
      </c>
      <c r="J10" s="30">
        <v>12121</v>
      </c>
      <c r="K10" s="30">
        <v>12529</v>
      </c>
      <c r="L10" s="30">
        <v>13577</v>
      </c>
      <c r="M10">
        <v>12442</v>
      </c>
    </row>
    <row r="11" spans="1:13">
      <c r="A11" s="15" t="s">
        <v>22</v>
      </c>
      <c r="B11" s="30">
        <v>9683</v>
      </c>
      <c r="C11" s="30">
        <v>10089</v>
      </c>
      <c r="D11" s="30">
        <v>13049</v>
      </c>
      <c r="E11" s="30">
        <v>10449</v>
      </c>
      <c r="F11" s="30">
        <v>10386</v>
      </c>
      <c r="G11" s="30">
        <v>9907</v>
      </c>
      <c r="H11" s="30">
        <v>10151</v>
      </c>
      <c r="I11" s="30">
        <v>9940</v>
      </c>
      <c r="J11" s="30">
        <v>9446</v>
      </c>
      <c r="K11" s="30">
        <v>9220</v>
      </c>
      <c r="L11" s="30">
        <v>8764</v>
      </c>
      <c r="M11">
        <v>8487</v>
      </c>
    </row>
    <row r="12" spans="1:13">
      <c r="A12" s="15" t="s">
        <v>23</v>
      </c>
      <c r="B12" s="30">
        <v>2077</v>
      </c>
      <c r="C12" s="30">
        <v>1946</v>
      </c>
      <c r="D12" s="30">
        <v>2487</v>
      </c>
      <c r="E12" s="30">
        <v>2320</v>
      </c>
      <c r="F12" s="30">
        <v>2236</v>
      </c>
      <c r="G12" s="30">
        <v>2275</v>
      </c>
      <c r="H12" s="30">
        <v>2017</v>
      </c>
      <c r="I12" s="30">
        <v>1875</v>
      </c>
      <c r="J12" s="30">
        <v>4198</v>
      </c>
      <c r="K12" s="30">
        <v>4015</v>
      </c>
      <c r="L12" s="30">
        <v>4054</v>
      </c>
      <c r="M12">
        <v>3830</v>
      </c>
    </row>
    <row r="13" spans="1:13">
      <c r="A13" s="15" t="s">
        <v>24</v>
      </c>
      <c r="B13" s="30">
        <v>5559</v>
      </c>
      <c r="C13" s="30">
        <v>6289</v>
      </c>
      <c r="D13" s="30">
        <v>7847</v>
      </c>
      <c r="E13" s="30">
        <v>8483</v>
      </c>
      <c r="F13" s="30">
        <v>6996</v>
      </c>
      <c r="G13" s="30">
        <v>9779</v>
      </c>
      <c r="H13" s="30">
        <v>9279</v>
      </c>
      <c r="I13" s="30">
        <v>8710</v>
      </c>
      <c r="J13" s="30">
        <v>8099</v>
      </c>
      <c r="K13" s="30">
        <v>8132</v>
      </c>
      <c r="L13" s="30">
        <v>9346</v>
      </c>
      <c r="M13">
        <v>8932</v>
      </c>
    </row>
    <row r="14" spans="1:13">
      <c r="A14" s="15" t="s">
        <v>25</v>
      </c>
      <c r="B14" s="30">
        <v>2943</v>
      </c>
      <c r="C14" s="30">
        <v>3437</v>
      </c>
      <c r="D14" s="30">
        <v>3861</v>
      </c>
      <c r="E14" s="30">
        <v>3446</v>
      </c>
      <c r="F14" s="30">
        <v>3644</v>
      </c>
      <c r="G14" s="30">
        <v>2880</v>
      </c>
      <c r="H14" s="30">
        <v>2333</v>
      </c>
      <c r="I14" s="30">
        <v>2418</v>
      </c>
      <c r="J14" s="30">
        <v>2034</v>
      </c>
      <c r="K14" s="30">
        <v>2403</v>
      </c>
      <c r="L14" s="30">
        <v>2074</v>
      </c>
      <c r="M14">
        <v>1829</v>
      </c>
    </row>
    <row r="15" spans="1:13">
      <c r="A15" s="15" t="s">
        <v>26</v>
      </c>
      <c r="B15" s="30">
        <v>2544</v>
      </c>
      <c r="C15" s="30">
        <v>2528</v>
      </c>
      <c r="D15" s="30">
        <v>2741</v>
      </c>
      <c r="E15" s="30">
        <v>2470</v>
      </c>
      <c r="F15" s="30">
        <v>2287</v>
      </c>
      <c r="G15" s="30">
        <v>3948</v>
      </c>
      <c r="H15" s="30">
        <v>4775</v>
      </c>
      <c r="I15" s="30">
        <v>5214</v>
      </c>
      <c r="J15" s="30">
        <v>5194</v>
      </c>
      <c r="K15" s="30">
        <v>6084</v>
      </c>
      <c r="L15" s="30">
        <v>5998</v>
      </c>
      <c r="M15">
        <v>5512</v>
      </c>
    </row>
    <row r="16" spans="1:13">
      <c r="A16" s="15" t="s">
        <v>27</v>
      </c>
      <c r="B16" s="30">
        <v>4985</v>
      </c>
      <c r="C16" s="30">
        <v>5327</v>
      </c>
      <c r="D16" s="30">
        <v>7482</v>
      </c>
      <c r="E16" s="30">
        <v>5427</v>
      </c>
      <c r="F16" s="30">
        <v>6021</v>
      </c>
      <c r="G16" s="30">
        <v>7413</v>
      </c>
      <c r="H16" s="30">
        <v>6521</v>
      </c>
      <c r="I16" s="30">
        <v>5734</v>
      </c>
      <c r="J16" s="30">
        <v>4796</v>
      </c>
      <c r="K16" s="30">
        <v>4596</v>
      </c>
      <c r="L16" s="30">
        <v>5174</v>
      </c>
      <c r="M16">
        <v>5074</v>
      </c>
    </row>
    <row r="17" spans="1:13">
      <c r="A17" s="15" t="s">
        <v>28</v>
      </c>
      <c r="B17" s="30">
        <v>6934</v>
      </c>
      <c r="C17" s="30">
        <v>6961</v>
      </c>
      <c r="D17" s="30">
        <v>7573</v>
      </c>
      <c r="E17" s="30">
        <v>8181</v>
      </c>
      <c r="F17" s="30">
        <v>7727</v>
      </c>
      <c r="G17" s="30">
        <v>7271</v>
      </c>
      <c r="H17" s="30">
        <v>7788</v>
      </c>
      <c r="I17" s="30">
        <v>7796</v>
      </c>
      <c r="J17" s="30">
        <v>7270</v>
      </c>
      <c r="K17" s="30">
        <v>7884</v>
      </c>
      <c r="L17" s="30">
        <v>7417</v>
      </c>
      <c r="M17">
        <v>8789</v>
      </c>
    </row>
    <row r="18" spans="1:13">
      <c r="A18" s="15" t="s">
        <v>29</v>
      </c>
      <c r="B18" s="30">
        <v>1409</v>
      </c>
      <c r="C18" s="30">
        <v>1309</v>
      </c>
      <c r="D18" s="30">
        <v>1516</v>
      </c>
      <c r="E18" s="30">
        <v>1529</v>
      </c>
      <c r="F18" s="30">
        <v>1339</v>
      </c>
      <c r="G18" s="30">
        <v>1343</v>
      </c>
      <c r="H18" s="30">
        <v>1211</v>
      </c>
      <c r="I18" s="30">
        <v>1182</v>
      </c>
      <c r="J18" s="30">
        <v>1098</v>
      </c>
      <c r="K18" s="30">
        <v>1025</v>
      </c>
      <c r="L18" s="30">
        <v>895</v>
      </c>
      <c r="M18">
        <v>1301</v>
      </c>
    </row>
    <row r="19" spans="1:13">
      <c r="A19" s="15" t="s">
        <v>30</v>
      </c>
      <c r="B19" s="30">
        <v>4923</v>
      </c>
      <c r="C19" s="30">
        <v>6035</v>
      </c>
      <c r="D19" s="30">
        <v>6426</v>
      </c>
      <c r="E19" s="30">
        <v>7472</v>
      </c>
      <c r="F19" s="30">
        <v>7004</v>
      </c>
      <c r="G19" s="30">
        <v>6940</v>
      </c>
      <c r="H19" s="30">
        <v>6761</v>
      </c>
      <c r="I19" s="30">
        <v>6866</v>
      </c>
      <c r="J19" s="30">
        <v>7116</v>
      </c>
      <c r="K19" s="30">
        <v>7331</v>
      </c>
      <c r="L19" s="30">
        <v>6595</v>
      </c>
      <c r="M19">
        <v>6385</v>
      </c>
    </row>
    <row r="20" spans="1:13">
      <c r="A20" s="15" t="s">
        <v>31</v>
      </c>
      <c r="B20" s="30">
        <v>15018</v>
      </c>
      <c r="C20" s="30">
        <v>15197</v>
      </c>
      <c r="D20" s="30">
        <v>16457</v>
      </c>
      <c r="E20" s="30">
        <v>16627</v>
      </c>
      <c r="F20" s="30">
        <v>18000</v>
      </c>
      <c r="G20" s="30">
        <v>19024</v>
      </c>
      <c r="H20" s="30">
        <v>19054</v>
      </c>
      <c r="I20" s="30">
        <v>19490</v>
      </c>
      <c r="J20" s="30">
        <v>19771</v>
      </c>
      <c r="K20" s="30">
        <v>21160</v>
      </c>
      <c r="L20" s="30">
        <v>20541</v>
      </c>
      <c r="M20">
        <v>20755</v>
      </c>
    </row>
    <row r="21" spans="1:13">
      <c r="A21" s="15" t="s">
        <v>32</v>
      </c>
      <c r="B21" s="30">
        <v>2200</v>
      </c>
      <c r="C21" s="30">
        <v>3281</v>
      </c>
      <c r="D21" s="30">
        <v>6593</v>
      </c>
      <c r="E21" s="30">
        <v>8034</v>
      </c>
      <c r="F21" s="30">
        <v>7882</v>
      </c>
      <c r="G21" s="30">
        <v>7525</v>
      </c>
      <c r="H21" s="30">
        <v>7371</v>
      </c>
      <c r="I21" s="30">
        <v>8428</v>
      </c>
      <c r="J21" s="30">
        <v>7842</v>
      </c>
      <c r="K21" s="30">
        <v>7252</v>
      </c>
      <c r="L21" s="30">
        <v>7406</v>
      </c>
      <c r="M21">
        <v>6938</v>
      </c>
    </row>
    <row r="22" spans="1:13">
      <c r="A22" s="16" t="s">
        <v>33</v>
      </c>
      <c r="B22" s="31">
        <v>1069</v>
      </c>
      <c r="C22" s="31">
        <v>1258</v>
      </c>
      <c r="D22" s="31">
        <v>1517</v>
      </c>
      <c r="E22" s="30">
        <v>1498</v>
      </c>
      <c r="F22" s="30">
        <v>1714</v>
      </c>
      <c r="G22" s="30">
        <v>1908</v>
      </c>
      <c r="H22" s="30">
        <v>2403</v>
      </c>
      <c r="I22" s="30">
        <v>2351</v>
      </c>
      <c r="J22" s="30">
        <v>2593</v>
      </c>
      <c r="K22" s="30">
        <v>2484</v>
      </c>
      <c r="L22" s="30">
        <v>2520</v>
      </c>
      <c r="M22">
        <v>2367</v>
      </c>
    </row>
    <row r="23" spans="1:13">
      <c r="A23" s="20" t="s">
        <v>34</v>
      </c>
      <c r="B23" s="27">
        <f>SUM(B25:B37)</f>
        <v>44685</v>
      </c>
      <c r="C23" s="27">
        <f>SUM(C25:C37)</f>
        <v>48232</v>
      </c>
      <c r="D23" s="27">
        <f>SUM(D25:D37)</f>
        <v>57524</v>
      </c>
      <c r="E23" s="27">
        <f>SUM(E25:E37)</f>
        <v>59551</v>
      </c>
      <c r="F23" s="27">
        <f>SUM(F25:F37)</f>
        <v>68110</v>
      </c>
      <c r="G23" s="27">
        <f t="shared" ref="G23:H23" si="12">SUM(G25:G37)</f>
        <v>69297</v>
      </c>
      <c r="H23" s="27">
        <f t="shared" si="12"/>
        <v>73430</v>
      </c>
      <c r="I23" s="27">
        <f t="shared" ref="I23:J23" si="13">SUM(I25:I37)</f>
        <v>77967</v>
      </c>
      <c r="J23" s="27">
        <f t="shared" si="13"/>
        <v>86296</v>
      </c>
      <c r="K23" s="27">
        <f t="shared" ref="K23:L23" si="14">SUM(K25:K37)</f>
        <v>93095</v>
      </c>
      <c r="L23" s="27">
        <f t="shared" si="14"/>
        <v>105677</v>
      </c>
      <c r="M23" s="27">
        <f t="shared" ref="M23" si="15">SUM(M25:M37)</f>
        <v>108606</v>
      </c>
    </row>
    <row r="24" spans="1:13">
      <c r="A24" s="21" t="s">
        <v>17</v>
      </c>
      <c r="B24" s="26">
        <f>(B23/B4)*100</f>
        <v>25.426622131432055</v>
      </c>
      <c r="C24" s="26">
        <f>(C23/C4)*100</f>
        <v>25.819852035845443</v>
      </c>
      <c r="D24" s="26">
        <f>(D23/D4)*100</f>
        <v>26.682251877414899</v>
      </c>
      <c r="E24" s="26">
        <f>(E23/E4)*100</f>
        <v>27.676770493479452</v>
      </c>
      <c r="F24" s="26">
        <f>(F23/F4)*100</f>
        <v>30.677416448968565</v>
      </c>
      <c r="G24" s="26">
        <f t="shared" ref="G24:H24" si="16">(G23/G4)*100</f>
        <v>29.995974391938397</v>
      </c>
      <c r="H24" s="26">
        <f t="shared" si="16"/>
        <v>30.944865630254583</v>
      </c>
      <c r="I24" s="26">
        <f t="shared" ref="I24:J24" si="17">(I23/I4)*100</f>
        <v>32.220165136249804</v>
      </c>
      <c r="J24" s="26">
        <f t="shared" si="17"/>
        <v>34.378685024062214</v>
      </c>
      <c r="K24" s="26">
        <f t="shared" ref="K24:L24" si="18">(K23/K4)*100</f>
        <v>35.343315540504626</v>
      </c>
      <c r="L24" s="26">
        <f t="shared" si="18"/>
        <v>37.714308146921525</v>
      </c>
      <c r="M24" s="26">
        <f t="shared" ref="M24" si="19">(M23/M4)*100</f>
        <v>37.844712835130217</v>
      </c>
    </row>
    <row r="25" spans="1:13">
      <c r="A25" s="15" t="s">
        <v>35</v>
      </c>
      <c r="B25" s="30">
        <v>325</v>
      </c>
      <c r="C25" s="30">
        <v>388</v>
      </c>
      <c r="D25" s="30">
        <v>379</v>
      </c>
      <c r="E25" s="30">
        <v>461</v>
      </c>
      <c r="F25" s="30">
        <v>473</v>
      </c>
      <c r="G25" s="30">
        <v>485</v>
      </c>
      <c r="H25" s="30">
        <v>536</v>
      </c>
      <c r="I25" s="30">
        <v>487</v>
      </c>
      <c r="J25" s="30">
        <v>473</v>
      </c>
      <c r="K25" s="30">
        <v>438</v>
      </c>
      <c r="L25" s="30">
        <v>435</v>
      </c>
      <c r="M25">
        <v>326</v>
      </c>
    </row>
    <row r="26" spans="1:13">
      <c r="A26" s="15" t="s">
        <v>36</v>
      </c>
      <c r="B26" s="30">
        <v>9590</v>
      </c>
      <c r="C26" s="30">
        <v>9453</v>
      </c>
      <c r="D26" s="30">
        <v>11535</v>
      </c>
      <c r="E26" s="30">
        <v>12163</v>
      </c>
      <c r="F26" s="30">
        <v>12961</v>
      </c>
      <c r="G26" s="30">
        <v>13432</v>
      </c>
      <c r="H26" s="30">
        <v>13685</v>
      </c>
      <c r="I26" s="30">
        <v>14371</v>
      </c>
      <c r="J26" s="30">
        <v>13827</v>
      </c>
      <c r="K26" s="30">
        <v>13936</v>
      </c>
      <c r="L26" s="30">
        <v>14223</v>
      </c>
      <c r="M26">
        <v>13537</v>
      </c>
    </row>
    <row r="27" spans="1:13">
      <c r="A27" s="15" t="s">
        <v>37</v>
      </c>
      <c r="B27" s="30">
        <v>20009</v>
      </c>
      <c r="C27" s="30">
        <v>21830</v>
      </c>
      <c r="D27" s="30">
        <v>26870</v>
      </c>
      <c r="E27" s="30">
        <v>27874</v>
      </c>
      <c r="F27" s="30">
        <v>30395</v>
      </c>
      <c r="G27" s="30">
        <v>32519</v>
      </c>
      <c r="H27" s="30">
        <v>36670</v>
      </c>
      <c r="I27" s="30">
        <v>41474</v>
      </c>
      <c r="J27" s="30">
        <v>44687</v>
      </c>
      <c r="K27" s="30">
        <v>53557</v>
      </c>
      <c r="L27" s="30">
        <v>66407</v>
      </c>
      <c r="M27">
        <v>70276</v>
      </c>
    </row>
    <row r="28" spans="1:13">
      <c r="A28" s="15" t="s">
        <v>38</v>
      </c>
      <c r="B28" s="30">
        <v>2428</v>
      </c>
      <c r="C28" s="30">
        <v>2691</v>
      </c>
      <c r="D28" s="30">
        <v>2550</v>
      </c>
      <c r="E28" s="30">
        <v>2624</v>
      </c>
      <c r="F28" s="30">
        <v>2810</v>
      </c>
      <c r="G28" s="30">
        <v>2757</v>
      </c>
      <c r="H28" s="30">
        <v>2820</v>
      </c>
      <c r="I28" s="30">
        <v>2649</v>
      </c>
      <c r="J28" s="30">
        <v>2890</v>
      </c>
      <c r="K28" s="30">
        <v>3165</v>
      </c>
      <c r="L28" s="30">
        <v>2957</v>
      </c>
      <c r="M28">
        <v>2468</v>
      </c>
    </row>
    <row r="29" spans="1:13">
      <c r="A29" s="15" t="s">
        <v>39</v>
      </c>
      <c r="B29" s="30">
        <v>341</v>
      </c>
      <c r="C29" s="30">
        <v>419</v>
      </c>
      <c r="D29" s="30">
        <v>477</v>
      </c>
      <c r="E29" s="30">
        <v>584</v>
      </c>
      <c r="F29" s="30">
        <v>761</v>
      </c>
      <c r="G29" s="30">
        <v>718</v>
      </c>
      <c r="H29" s="30">
        <v>900</v>
      </c>
      <c r="I29" s="30">
        <v>1128</v>
      </c>
      <c r="J29" s="30">
        <v>1204</v>
      </c>
      <c r="K29" s="30">
        <v>1151</v>
      </c>
      <c r="L29" s="30">
        <v>1516</v>
      </c>
      <c r="M29">
        <v>862</v>
      </c>
    </row>
    <row r="30" spans="1:13">
      <c r="A30" s="15" t="s">
        <v>40</v>
      </c>
      <c r="B30" s="30">
        <v>999</v>
      </c>
      <c r="C30" s="30">
        <v>682</v>
      </c>
      <c r="D30" s="30">
        <v>814</v>
      </c>
      <c r="E30" s="30">
        <v>767</v>
      </c>
      <c r="F30" s="30">
        <v>914</v>
      </c>
      <c r="G30" s="30">
        <v>877</v>
      </c>
      <c r="H30" s="30">
        <v>996</v>
      </c>
      <c r="I30" s="30">
        <v>1067</v>
      </c>
      <c r="J30" s="30">
        <v>1185</v>
      </c>
      <c r="K30" s="30">
        <v>1526</v>
      </c>
      <c r="L30" s="30">
        <v>1643</v>
      </c>
      <c r="M30">
        <v>2319</v>
      </c>
    </row>
    <row r="31" spans="1:13">
      <c r="A31" s="15" t="s">
        <v>41</v>
      </c>
      <c r="B31" s="30">
        <v>456</v>
      </c>
      <c r="C31" s="30">
        <v>417</v>
      </c>
      <c r="D31" s="30">
        <v>417</v>
      </c>
      <c r="E31" s="30">
        <v>475</v>
      </c>
      <c r="F31" s="30">
        <v>515</v>
      </c>
      <c r="G31" s="30">
        <v>533</v>
      </c>
      <c r="H31" s="30">
        <v>592</v>
      </c>
      <c r="I31" s="30">
        <v>571</v>
      </c>
      <c r="J31" s="30">
        <v>632</v>
      </c>
      <c r="K31" s="30">
        <v>624</v>
      </c>
      <c r="L31" s="30">
        <v>747</v>
      </c>
      <c r="M31">
        <v>705</v>
      </c>
    </row>
    <row r="32" spans="1:13">
      <c r="A32" s="15" t="s">
        <v>42</v>
      </c>
      <c r="B32" s="30">
        <v>566</v>
      </c>
      <c r="C32" s="30">
        <v>610</v>
      </c>
      <c r="D32" s="30">
        <v>510</v>
      </c>
      <c r="E32" s="30">
        <v>522</v>
      </c>
      <c r="F32" s="30">
        <v>2058</v>
      </c>
      <c r="G32" s="30">
        <v>2011</v>
      </c>
      <c r="H32" s="30">
        <v>1498</v>
      </c>
      <c r="I32" s="30">
        <v>657</v>
      </c>
      <c r="J32" s="30">
        <v>587</v>
      </c>
      <c r="K32" s="30">
        <v>580</v>
      </c>
      <c r="L32" s="30">
        <v>500</v>
      </c>
      <c r="M32" s="30">
        <v>534</v>
      </c>
    </row>
    <row r="33" spans="1:13">
      <c r="A33" s="15" t="s">
        <v>43</v>
      </c>
      <c r="B33" s="30">
        <v>2294</v>
      </c>
      <c r="C33" s="30">
        <v>2281</v>
      </c>
      <c r="D33" s="30">
        <v>3380</v>
      </c>
      <c r="E33" s="30">
        <v>3654</v>
      </c>
      <c r="F33" s="30">
        <v>6385</v>
      </c>
      <c r="G33" s="30">
        <v>5127</v>
      </c>
      <c r="H33" s="30">
        <v>4647</v>
      </c>
      <c r="I33" s="30">
        <v>4190</v>
      </c>
      <c r="J33" s="30">
        <v>8747</v>
      </c>
      <c r="K33" s="30">
        <v>6038</v>
      </c>
      <c r="L33" s="30">
        <v>5979</v>
      </c>
      <c r="M33" s="30">
        <v>4139</v>
      </c>
    </row>
    <row r="34" spans="1:13">
      <c r="A34" s="15" t="s">
        <v>44</v>
      </c>
      <c r="B34" s="30">
        <v>1477</v>
      </c>
      <c r="C34" s="30">
        <v>1771</v>
      </c>
      <c r="D34" s="30">
        <v>2230</v>
      </c>
      <c r="E34" s="30">
        <v>2232</v>
      </c>
      <c r="F34" s="30">
        <v>2393</v>
      </c>
      <c r="G34" s="30">
        <v>2615</v>
      </c>
      <c r="H34" s="30">
        <v>2548</v>
      </c>
      <c r="I34" s="30">
        <v>2626</v>
      </c>
      <c r="J34" s="30">
        <v>2377</v>
      </c>
      <c r="K34" s="30">
        <v>2483</v>
      </c>
      <c r="L34" s="30">
        <v>2157</v>
      </c>
      <c r="M34">
        <v>1709</v>
      </c>
    </row>
    <row r="35" spans="1:13">
      <c r="A35" s="15" t="s">
        <v>45</v>
      </c>
      <c r="B35" s="30">
        <v>1395</v>
      </c>
      <c r="C35" s="30">
        <v>1983</v>
      </c>
      <c r="D35" s="30">
        <v>2155</v>
      </c>
      <c r="E35" s="30">
        <v>1972</v>
      </c>
      <c r="F35" s="30">
        <v>2003</v>
      </c>
      <c r="G35" s="30">
        <v>2010</v>
      </c>
      <c r="H35" s="30">
        <v>2036</v>
      </c>
      <c r="I35" s="30">
        <v>2399</v>
      </c>
      <c r="J35" s="30">
        <v>3928</v>
      </c>
      <c r="K35" s="30">
        <v>4204</v>
      </c>
      <c r="L35" s="30">
        <v>3844</v>
      </c>
      <c r="M35">
        <v>7305</v>
      </c>
    </row>
    <row r="36" spans="1:13">
      <c r="A36" s="15" t="s">
        <v>46</v>
      </c>
      <c r="B36" s="30">
        <v>4288</v>
      </c>
      <c r="C36" s="30">
        <v>5113</v>
      </c>
      <c r="D36" s="30">
        <v>5699</v>
      </c>
      <c r="E36" s="30">
        <v>5656</v>
      </c>
      <c r="F36" s="30">
        <v>5839</v>
      </c>
      <c r="G36" s="30">
        <v>5588</v>
      </c>
      <c r="H36" s="30">
        <v>5798</v>
      </c>
      <c r="I36" s="30">
        <v>5683</v>
      </c>
      <c r="J36" s="30">
        <v>5054</v>
      </c>
      <c r="K36" s="30">
        <v>4671</v>
      </c>
      <c r="L36" s="30">
        <v>4690</v>
      </c>
      <c r="M36">
        <v>3837</v>
      </c>
    </row>
    <row r="37" spans="1:13">
      <c r="A37" s="16" t="s">
        <v>47</v>
      </c>
      <c r="B37" s="31">
        <v>517</v>
      </c>
      <c r="C37" s="31">
        <v>594</v>
      </c>
      <c r="D37" s="31">
        <v>508</v>
      </c>
      <c r="E37" s="30">
        <v>567</v>
      </c>
      <c r="F37" s="30">
        <v>603</v>
      </c>
      <c r="G37" s="30">
        <v>625</v>
      </c>
      <c r="H37" s="30">
        <v>704</v>
      </c>
      <c r="I37" s="30">
        <v>665</v>
      </c>
      <c r="J37" s="30">
        <v>705</v>
      </c>
      <c r="K37" s="30">
        <v>722</v>
      </c>
      <c r="L37" s="30">
        <v>579</v>
      </c>
      <c r="M37">
        <v>589</v>
      </c>
    </row>
    <row r="38" spans="1:13">
      <c r="A38" s="20" t="s">
        <v>48</v>
      </c>
      <c r="B38" s="27">
        <f>SUM(B40:B51)</f>
        <v>40111</v>
      </c>
      <c r="C38" s="27">
        <f>SUM(C40:C51)</f>
        <v>43262</v>
      </c>
      <c r="D38" s="27">
        <f>SUM(D40:D51)</f>
        <v>47956</v>
      </c>
      <c r="E38" s="27">
        <f>SUM(E40:E51)</f>
        <v>46582</v>
      </c>
      <c r="F38" s="27">
        <f>SUM(F40:F51)</f>
        <v>49028</v>
      </c>
      <c r="G38" s="27">
        <f t="shared" ref="G38:H38" si="20">SUM(G40:G51)</f>
        <v>50978</v>
      </c>
      <c r="H38" s="27">
        <f t="shared" si="20"/>
        <v>53555</v>
      </c>
      <c r="I38" s="27">
        <f t="shared" ref="I38:J38" si="21">SUM(I40:I51)</f>
        <v>51789</v>
      </c>
      <c r="J38" s="27">
        <f t="shared" si="21"/>
        <v>53473</v>
      </c>
      <c r="K38" s="27">
        <f t="shared" ref="K38:L38" si="22">SUM(K40:K51)</f>
        <v>56595</v>
      </c>
      <c r="L38" s="27">
        <f t="shared" si="22"/>
        <v>59495</v>
      </c>
      <c r="M38" s="27">
        <f t="shared" ref="M38" si="23">SUM(M40:M51)</f>
        <v>65342</v>
      </c>
    </row>
    <row r="39" spans="1:13">
      <c r="A39" s="21" t="s">
        <v>17</v>
      </c>
      <c r="B39" s="26">
        <f>(B38/B4)*100</f>
        <v>22.823928394626183</v>
      </c>
      <c r="C39" s="26">
        <f>(C38/C4)*100</f>
        <v>23.159280949882763</v>
      </c>
      <c r="D39" s="26">
        <f>(D38/D4)*100</f>
        <v>22.244177578633419</v>
      </c>
      <c r="E39" s="26">
        <f>(E38/E4)*100</f>
        <v>21.649331214039393</v>
      </c>
      <c r="F39" s="26">
        <f>(F38/F4)*100</f>
        <v>22.082695252679937</v>
      </c>
      <c r="G39" s="26">
        <f t="shared" ref="G39:H39" si="24">(G38/G4)*100</f>
        <v>22.066392232740746</v>
      </c>
      <c r="H39" s="26">
        <f t="shared" si="24"/>
        <v>22.569144475395397</v>
      </c>
      <c r="I39" s="26">
        <f t="shared" ref="I39:J39" si="25">(I38/I4)*100</f>
        <v>21.402005107817939</v>
      </c>
      <c r="J39" s="26">
        <f t="shared" si="25"/>
        <v>21.302626127418172</v>
      </c>
      <c r="K39" s="26">
        <f t="shared" ref="K39:L39" si="26">(K38/K4)*100</f>
        <v>21.486169429237439</v>
      </c>
      <c r="L39" s="26">
        <f t="shared" si="26"/>
        <v>21.232744714565101</v>
      </c>
      <c r="M39" s="26">
        <f t="shared" ref="M39" si="27">(M38/M4)*100</f>
        <v>22.768992745088472</v>
      </c>
    </row>
    <row r="40" spans="1:13">
      <c r="A40" s="15" t="s">
        <v>49</v>
      </c>
      <c r="B40" s="30">
        <v>5966</v>
      </c>
      <c r="C40" s="30">
        <v>5981</v>
      </c>
      <c r="D40" s="30">
        <v>6772</v>
      </c>
      <c r="E40" s="30">
        <v>7031</v>
      </c>
      <c r="F40" s="30">
        <v>7182</v>
      </c>
      <c r="G40" s="30">
        <v>7037</v>
      </c>
      <c r="H40" s="30">
        <v>7649</v>
      </c>
      <c r="I40" s="30">
        <v>7462</v>
      </c>
      <c r="J40" s="30">
        <v>6792</v>
      </c>
      <c r="K40" s="30">
        <v>6545</v>
      </c>
      <c r="L40" s="30">
        <v>6883</v>
      </c>
      <c r="M40" s="30">
        <v>14495</v>
      </c>
    </row>
    <row r="41" spans="1:13">
      <c r="A41" s="15" t="s">
        <v>50</v>
      </c>
      <c r="B41" s="30">
        <v>2868</v>
      </c>
      <c r="C41" s="30">
        <v>3145</v>
      </c>
      <c r="D41" s="30">
        <v>3924</v>
      </c>
      <c r="E41" s="30">
        <v>4386</v>
      </c>
      <c r="F41" s="30">
        <v>5642</v>
      </c>
      <c r="G41" s="30">
        <v>8104</v>
      </c>
      <c r="H41" s="30">
        <v>8819</v>
      </c>
      <c r="I41" s="30">
        <v>8261</v>
      </c>
      <c r="J41" s="30">
        <v>10674</v>
      </c>
      <c r="K41" s="30">
        <v>12539</v>
      </c>
      <c r="L41" s="30">
        <v>12735</v>
      </c>
      <c r="M41" s="30">
        <v>12848</v>
      </c>
    </row>
    <row r="42" spans="1:13">
      <c r="A42" s="15" t="s">
        <v>51</v>
      </c>
      <c r="B42" s="30">
        <v>2898</v>
      </c>
      <c r="C42" s="30">
        <v>3281</v>
      </c>
      <c r="D42" s="30">
        <v>3745</v>
      </c>
      <c r="E42" s="30">
        <v>3747</v>
      </c>
      <c r="F42" s="30">
        <v>3435</v>
      </c>
      <c r="G42" s="30">
        <v>3606</v>
      </c>
      <c r="H42" s="30">
        <v>3506</v>
      </c>
      <c r="I42" s="30">
        <v>3287</v>
      </c>
      <c r="J42" s="30">
        <v>3148</v>
      </c>
      <c r="K42" s="30">
        <v>3483</v>
      </c>
      <c r="L42" s="30">
        <v>3117</v>
      </c>
      <c r="M42" s="30">
        <v>3146</v>
      </c>
    </row>
    <row r="43" spans="1:13">
      <c r="A43" s="15" t="s">
        <v>52</v>
      </c>
      <c r="B43" s="30">
        <v>2328</v>
      </c>
      <c r="C43" s="30">
        <v>2990</v>
      </c>
      <c r="D43" s="30">
        <v>3268</v>
      </c>
      <c r="E43" s="30">
        <v>2964</v>
      </c>
      <c r="F43" s="30">
        <v>3489</v>
      </c>
      <c r="G43" s="30">
        <v>3430</v>
      </c>
      <c r="H43" s="30">
        <v>3298</v>
      </c>
      <c r="I43" s="30">
        <v>3443</v>
      </c>
      <c r="J43" s="30">
        <v>3330</v>
      </c>
      <c r="K43" s="30">
        <v>3472</v>
      </c>
      <c r="L43" s="30">
        <v>3640</v>
      </c>
      <c r="M43" s="30">
        <v>3607</v>
      </c>
    </row>
    <row r="44" spans="1:13">
      <c r="A44" s="15" t="s">
        <v>53</v>
      </c>
      <c r="B44" s="30">
        <v>5235</v>
      </c>
      <c r="C44" s="30">
        <v>5512</v>
      </c>
      <c r="D44" s="30">
        <v>6363</v>
      </c>
      <c r="E44" s="30">
        <v>6092</v>
      </c>
      <c r="F44" s="30">
        <v>5953</v>
      </c>
      <c r="G44" s="30">
        <v>5176</v>
      </c>
      <c r="H44" s="30">
        <v>5035</v>
      </c>
      <c r="I44" s="30">
        <v>5509</v>
      </c>
      <c r="J44" s="30">
        <v>5338</v>
      </c>
      <c r="K44" s="30">
        <v>5167</v>
      </c>
      <c r="L44" s="30">
        <v>5838</v>
      </c>
      <c r="M44">
        <v>6687</v>
      </c>
    </row>
    <row r="45" spans="1:13">
      <c r="A45" s="15" t="s">
        <v>54</v>
      </c>
      <c r="B45" s="30">
        <v>5717</v>
      </c>
      <c r="C45" s="30">
        <v>5632</v>
      </c>
      <c r="D45" s="30">
        <v>5781</v>
      </c>
      <c r="E45" s="30">
        <v>5776</v>
      </c>
      <c r="F45" s="30">
        <v>5659</v>
      </c>
      <c r="G45" s="30">
        <v>5690</v>
      </c>
      <c r="H45" s="30">
        <v>5108</v>
      </c>
      <c r="I45" s="30">
        <v>5055</v>
      </c>
      <c r="J45" s="30">
        <v>4752</v>
      </c>
      <c r="K45" s="30">
        <v>4525</v>
      </c>
      <c r="L45" s="30">
        <v>4607</v>
      </c>
      <c r="M45">
        <v>4427</v>
      </c>
    </row>
    <row r="46" spans="1:13">
      <c r="A46" s="15" t="s">
        <v>55</v>
      </c>
      <c r="B46" s="30">
        <v>2341</v>
      </c>
      <c r="C46" s="30">
        <v>2462</v>
      </c>
      <c r="D46" s="30">
        <v>3592</v>
      </c>
      <c r="E46" s="30">
        <v>2420</v>
      </c>
      <c r="F46" s="30">
        <v>2917</v>
      </c>
      <c r="G46" s="30">
        <v>3272</v>
      </c>
      <c r="H46" s="30">
        <v>4915</v>
      </c>
      <c r="I46" s="30">
        <v>4431</v>
      </c>
      <c r="J46" s="30">
        <v>4442</v>
      </c>
      <c r="K46" s="30">
        <v>4454</v>
      </c>
      <c r="L46" s="30">
        <v>4739</v>
      </c>
      <c r="M46">
        <v>4184</v>
      </c>
    </row>
    <row r="47" spans="1:13">
      <c r="A47" s="15" t="s">
        <v>56</v>
      </c>
      <c r="B47" s="30">
        <v>959</v>
      </c>
      <c r="C47" s="30">
        <v>917</v>
      </c>
      <c r="D47" s="30">
        <v>1012</v>
      </c>
      <c r="E47" s="30">
        <v>1015</v>
      </c>
      <c r="F47" s="30">
        <v>1596</v>
      </c>
      <c r="G47" s="30">
        <v>1479</v>
      </c>
      <c r="H47" s="30">
        <v>1263</v>
      </c>
      <c r="I47" s="30">
        <v>885</v>
      </c>
      <c r="J47" s="30">
        <v>1011</v>
      </c>
      <c r="K47" s="30">
        <v>1461</v>
      </c>
      <c r="L47" s="30">
        <v>1313</v>
      </c>
      <c r="M47" s="30">
        <v>1139</v>
      </c>
    </row>
    <row r="48" spans="1:13">
      <c r="A48" s="15" t="s">
        <v>57</v>
      </c>
      <c r="B48" s="30">
        <v>453</v>
      </c>
      <c r="C48" s="30">
        <v>456</v>
      </c>
      <c r="D48" s="30">
        <v>515</v>
      </c>
      <c r="E48" s="30">
        <v>378</v>
      </c>
      <c r="F48" s="30">
        <v>447</v>
      </c>
      <c r="G48" s="30">
        <v>416</v>
      </c>
      <c r="H48" s="30">
        <v>388</v>
      </c>
      <c r="I48" s="30">
        <v>375</v>
      </c>
      <c r="J48" s="30">
        <v>421</v>
      </c>
      <c r="K48" s="30">
        <v>428</v>
      </c>
      <c r="L48" s="30">
        <v>478</v>
      </c>
      <c r="M48" s="30">
        <v>365</v>
      </c>
    </row>
    <row r="49" spans="1:13">
      <c r="A49" s="15" t="s">
        <v>58</v>
      </c>
      <c r="B49" s="30">
        <v>5735</v>
      </c>
      <c r="C49" s="30">
        <v>6530</v>
      </c>
      <c r="D49" s="30">
        <v>6624</v>
      </c>
      <c r="E49" s="30">
        <v>6780</v>
      </c>
      <c r="F49" s="30">
        <v>6241</v>
      </c>
      <c r="G49" s="30">
        <v>6173</v>
      </c>
      <c r="H49" s="30">
        <v>6635</v>
      </c>
      <c r="I49" s="30">
        <v>6298</v>
      </c>
      <c r="J49" s="30">
        <v>6532</v>
      </c>
      <c r="K49" s="30">
        <v>7000</v>
      </c>
      <c r="L49" s="30">
        <v>8394</v>
      </c>
      <c r="M49" s="30">
        <v>7581</v>
      </c>
    </row>
    <row r="50" spans="1:13">
      <c r="A50" s="15" t="s">
        <v>59</v>
      </c>
      <c r="B50" s="30">
        <v>529</v>
      </c>
      <c r="C50" s="30">
        <v>672</v>
      </c>
      <c r="D50" s="30">
        <v>695</v>
      </c>
      <c r="E50" s="30">
        <v>446</v>
      </c>
      <c r="F50" s="30">
        <v>603</v>
      </c>
      <c r="G50" s="30">
        <v>630</v>
      </c>
      <c r="H50" s="30">
        <v>613</v>
      </c>
      <c r="I50" s="30">
        <v>561</v>
      </c>
      <c r="J50" s="30">
        <v>594</v>
      </c>
      <c r="K50" s="30">
        <v>600</v>
      </c>
      <c r="L50" s="30">
        <v>603</v>
      </c>
      <c r="M50" s="30">
        <v>790</v>
      </c>
    </row>
    <row r="51" spans="1:13">
      <c r="A51" s="16" t="s">
        <v>60</v>
      </c>
      <c r="B51" s="31">
        <v>5082</v>
      </c>
      <c r="C51" s="31">
        <v>5684</v>
      </c>
      <c r="D51" s="31">
        <v>5665</v>
      </c>
      <c r="E51" s="30">
        <v>5547</v>
      </c>
      <c r="F51" s="30">
        <v>5864</v>
      </c>
      <c r="G51" s="30">
        <v>5965</v>
      </c>
      <c r="H51" s="30">
        <v>6326</v>
      </c>
      <c r="I51" s="30">
        <v>6222</v>
      </c>
      <c r="J51" s="30">
        <v>6439</v>
      </c>
      <c r="K51" s="30">
        <v>6921</v>
      </c>
      <c r="L51" s="30">
        <v>7148</v>
      </c>
      <c r="M51" s="30">
        <v>6073</v>
      </c>
    </row>
    <row r="52" spans="1:13">
      <c r="A52" s="20" t="s">
        <v>61</v>
      </c>
      <c r="B52" s="27">
        <f>SUM(B54:B62)</f>
        <v>10707</v>
      </c>
      <c r="C52" s="27">
        <f>SUM(C54:C62)</f>
        <v>11968</v>
      </c>
      <c r="D52" s="27">
        <f>SUM(D54:D62)</f>
        <v>12542</v>
      </c>
      <c r="E52" s="27">
        <f>SUM(E54:E62)</f>
        <v>12907</v>
      </c>
      <c r="F52" s="27">
        <f>SUM(F54:F62)</f>
        <v>10368</v>
      </c>
      <c r="G52" s="27">
        <f t="shared" ref="G52:H52" si="28">SUM(G54:G62)</f>
        <v>10237</v>
      </c>
      <c r="H52" s="27">
        <f t="shared" si="28"/>
        <v>10770</v>
      </c>
      <c r="I52" s="27">
        <f t="shared" ref="I52:J52" si="29">SUM(I54:I62)</f>
        <v>12151</v>
      </c>
      <c r="J52" s="27">
        <f t="shared" si="29"/>
        <v>11633</v>
      </c>
      <c r="K52" s="27">
        <f t="shared" ref="K52:L52" si="30">SUM(K54:K62)</f>
        <v>11604</v>
      </c>
      <c r="L52" s="27">
        <f t="shared" si="30"/>
        <v>11380</v>
      </c>
      <c r="M52" s="27">
        <f t="shared" ref="M52" si="31">SUM(M54:M62)</f>
        <v>10874</v>
      </c>
    </row>
    <row r="53" spans="1:13">
      <c r="A53" s="21" t="s">
        <v>17</v>
      </c>
      <c r="B53" s="26">
        <f>(B52/B4)*100</f>
        <v>6.0924883777832148</v>
      </c>
      <c r="C53" s="26">
        <f>(C52/C4)*100</f>
        <v>6.4067836532799429</v>
      </c>
      <c r="D53" s="26">
        <f>(D52/D4)*100</f>
        <v>5.8175509882229619</v>
      </c>
      <c r="E53" s="26">
        <f>(E52/E4)*100</f>
        <v>5.9986243179684529</v>
      </c>
      <c r="F53" s="26">
        <f>(F52/F4)*100</f>
        <v>4.6698495631024235</v>
      </c>
      <c r="G53" s="26">
        <f t="shared" ref="G53:H53" si="32">(G52/G4)*100</f>
        <v>4.4311988953385191</v>
      </c>
      <c r="H53" s="26">
        <f t="shared" si="32"/>
        <v>4.5386926710859576</v>
      </c>
      <c r="I53" s="26">
        <f t="shared" ref="I53:J53" si="33">(I52/I4)*100</f>
        <v>5.0214478762883186</v>
      </c>
      <c r="J53" s="26">
        <f t="shared" si="33"/>
        <v>4.6343659368327117</v>
      </c>
      <c r="K53" s="26">
        <f t="shared" ref="K53:L53" si="34">(K52/K4)*100</f>
        <v>4.4054335198669712</v>
      </c>
      <c r="L53" s="26">
        <f t="shared" si="34"/>
        <v>4.0613267476552801</v>
      </c>
      <c r="M53" s="26">
        <f t="shared" ref="M53" si="35">(M52/M4)*100</f>
        <v>3.7891406309891353</v>
      </c>
    </row>
    <row r="54" spans="1:13">
      <c r="A54" s="15" t="s">
        <v>62</v>
      </c>
      <c r="B54" s="30">
        <v>4</v>
      </c>
      <c r="C54" s="30">
        <v>15</v>
      </c>
      <c r="D54" s="30">
        <v>80</v>
      </c>
      <c r="E54" s="30">
        <v>81</v>
      </c>
      <c r="F54" s="30">
        <v>131</v>
      </c>
      <c r="G54" s="30">
        <v>86</v>
      </c>
      <c r="H54" s="30">
        <v>225</v>
      </c>
      <c r="I54" s="30">
        <v>348</v>
      </c>
      <c r="J54" s="30">
        <v>356</v>
      </c>
      <c r="K54" s="30">
        <v>423</v>
      </c>
      <c r="L54" s="30">
        <v>352</v>
      </c>
      <c r="M54" s="30">
        <v>553</v>
      </c>
    </row>
    <row r="55" spans="1:13">
      <c r="A55" s="15" t="s">
        <v>63</v>
      </c>
      <c r="B55" s="30">
        <v>362</v>
      </c>
      <c r="C55" s="30">
        <v>397</v>
      </c>
      <c r="D55" s="30">
        <v>379</v>
      </c>
      <c r="E55" s="30">
        <v>495</v>
      </c>
      <c r="F55" s="30">
        <v>437</v>
      </c>
      <c r="G55" s="30">
        <v>349</v>
      </c>
      <c r="H55" s="30">
        <v>437</v>
      </c>
      <c r="I55" s="30">
        <v>456</v>
      </c>
      <c r="J55" s="30">
        <v>414</v>
      </c>
      <c r="K55" s="30">
        <v>482</v>
      </c>
      <c r="L55" s="30">
        <v>455</v>
      </c>
      <c r="M55" s="30">
        <v>346</v>
      </c>
    </row>
    <row r="56" spans="1:13">
      <c r="A56" s="15" t="s">
        <v>64</v>
      </c>
      <c r="B56" s="30">
        <v>1030</v>
      </c>
      <c r="C56" s="30">
        <v>811</v>
      </c>
      <c r="D56" s="30">
        <v>930</v>
      </c>
      <c r="E56" s="30">
        <v>1122</v>
      </c>
      <c r="F56" s="30">
        <v>982</v>
      </c>
      <c r="G56" s="30">
        <v>970</v>
      </c>
      <c r="H56" s="30">
        <v>984</v>
      </c>
      <c r="I56" s="30">
        <v>1060</v>
      </c>
      <c r="J56" s="30">
        <v>1065</v>
      </c>
      <c r="K56" s="30">
        <v>1039</v>
      </c>
      <c r="L56" s="30">
        <v>930</v>
      </c>
      <c r="M56" s="30">
        <v>747</v>
      </c>
    </row>
    <row r="57" spans="1:13">
      <c r="A57" s="15" t="s">
        <v>65</v>
      </c>
      <c r="B57" s="30">
        <v>78</v>
      </c>
      <c r="C57" s="30">
        <v>122</v>
      </c>
      <c r="D57" s="30">
        <v>139</v>
      </c>
      <c r="E57" s="30">
        <v>112</v>
      </c>
      <c r="F57" s="30">
        <v>84</v>
      </c>
      <c r="G57" s="30">
        <v>109</v>
      </c>
      <c r="H57" s="30">
        <v>123</v>
      </c>
      <c r="I57" s="30">
        <v>194</v>
      </c>
      <c r="J57" s="30">
        <v>156</v>
      </c>
      <c r="K57" s="30">
        <v>170</v>
      </c>
      <c r="L57" s="30">
        <v>182</v>
      </c>
      <c r="M57" s="30">
        <v>145</v>
      </c>
    </row>
    <row r="58" spans="1:13">
      <c r="A58" s="15" t="s">
        <v>66</v>
      </c>
      <c r="B58" s="30">
        <v>1188</v>
      </c>
      <c r="C58" s="30">
        <v>1386</v>
      </c>
      <c r="D58" s="30">
        <v>1281</v>
      </c>
      <c r="E58" s="30">
        <v>1432</v>
      </c>
      <c r="F58" s="30">
        <v>1323</v>
      </c>
      <c r="G58" s="30">
        <v>1521</v>
      </c>
      <c r="H58" s="30">
        <v>2131</v>
      </c>
      <c r="I58" s="30">
        <v>1844</v>
      </c>
      <c r="J58" s="30">
        <v>1749</v>
      </c>
      <c r="K58" s="30">
        <v>1679</v>
      </c>
      <c r="L58" s="30">
        <v>1565</v>
      </c>
      <c r="M58" s="30">
        <v>1073</v>
      </c>
    </row>
    <row r="59" spans="1:13">
      <c r="A59" s="15" t="s">
        <v>67</v>
      </c>
      <c r="B59" s="30">
        <v>4483</v>
      </c>
      <c r="C59" s="30">
        <v>5385</v>
      </c>
      <c r="D59" s="30">
        <v>5369</v>
      </c>
      <c r="E59" s="30">
        <v>5598</v>
      </c>
      <c r="F59" s="30">
        <v>3603</v>
      </c>
      <c r="G59" s="30">
        <v>3667</v>
      </c>
      <c r="H59" s="30">
        <v>3491</v>
      </c>
      <c r="I59" s="30">
        <v>4839</v>
      </c>
      <c r="J59" s="30">
        <v>4399</v>
      </c>
      <c r="K59" s="30">
        <v>4354</v>
      </c>
      <c r="L59" s="30">
        <v>4141</v>
      </c>
      <c r="M59" s="30">
        <v>4076</v>
      </c>
    </row>
    <row r="60" spans="1:13">
      <c r="A60" s="15" t="s">
        <v>68</v>
      </c>
      <c r="B60" s="30">
        <v>3248</v>
      </c>
      <c r="C60" s="30">
        <v>3439</v>
      </c>
      <c r="D60" s="30">
        <v>3969</v>
      </c>
      <c r="E60" s="30">
        <v>3693</v>
      </c>
      <c r="F60" s="30">
        <v>3441</v>
      </c>
      <c r="G60" s="30">
        <v>3178</v>
      </c>
      <c r="H60" s="30">
        <v>3046</v>
      </c>
      <c r="I60" s="30">
        <v>3135</v>
      </c>
      <c r="J60" s="30">
        <v>3216</v>
      </c>
      <c r="K60" s="30">
        <v>3144</v>
      </c>
      <c r="L60" s="30">
        <v>3475</v>
      </c>
      <c r="M60" s="30">
        <v>3641</v>
      </c>
    </row>
    <row r="61" spans="1:13">
      <c r="A61" s="15" t="s">
        <v>69</v>
      </c>
      <c r="B61" s="30">
        <v>120</v>
      </c>
      <c r="C61" s="30">
        <v>156</v>
      </c>
      <c r="D61" s="30">
        <v>94</v>
      </c>
      <c r="E61" s="30">
        <v>117</v>
      </c>
      <c r="F61" s="30">
        <v>123</v>
      </c>
      <c r="G61" s="30">
        <v>131</v>
      </c>
      <c r="H61" s="30">
        <v>124</v>
      </c>
      <c r="I61" s="30">
        <v>81</v>
      </c>
      <c r="J61" s="30">
        <v>94</v>
      </c>
      <c r="K61" s="30">
        <v>123</v>
      </c>
      <c r="L61" s="30">
        <v>83</v>
      </c>
      <c r="M61" s="30">
        <v>100</v>
      </c>
    </row>
    <row r="62" spans="1:13">
      <c r="A62" s="16" t="s">
        <v>70</v>
      </c>
      <c r="B62" s="31">
        <v>194</v>
      </c>
      <c r="C62" s="31">
        <v>257</v>
      </c>
      <c r="D62" s="31">
        <v>301</v>
      </c>
      <c r="E62" s="30">
        <v>257</v>
      </c>
      <c r="F62" s="30">
        <v>244</v>
      </c>
      <c r="G62" s="30">
        <v>226</v>
      </c>
      <c r="H62" s="30">
        <v>209</v>
      </c>
      <c r="I62" s="30">
        <v>194</v>
      </c>
      <c r="J62" s="30">
        <v>184</v>
      </c>
      <c r="K62" s="30">
        <v>190</v>
      </c>
      <c r="L62" s="30">
        <v>197</v>
      </c>
      <c r="M62" s="127">
        <v>193</v>
      </c>
    </row>
    <row r="63" spans="1:13">
      <c r="A63" s="40" t="s">
        <v>71</v>
      </c>
      <c r="B63" s="28">
        <v>0</v>
      </c>
      <c r="C63" s="28">
        <v>0</v>
      </c>
      <c r="D63" s="28">
        <v>0</v>
      </c>
      <c r="E63" s="28">
        <v>0</v>
      </c>
      <c r="F63" s="28"/>
      <c r="G63" s="28"/>
      <c r="H63" s="28"/>
      <c r="I63" s="28"/>
      <c r="J63" s="28"/>
      <c r="K63" s="28"/>
      <c r="L63" s="28"/>
      <c r="M63" s="126"/>
    </row>
    <row r="64" spans="1:13">
      <c r="A64" s="18"/>
    </row>
    <row r="65" spans="2:2">
      <c r="B65" s="20" t="s">
        <v>97</v>
      </c>
    </row>
    <row r="66" spans="2:2">
      <c r="B66" s="20" t="s">
        <v>98</v>
      </c>
    </row>
    <row r="67" spans="2:2">
      <c r="B67" s="20" t="s">
        <v>99</v>
      </c>
    </row>
    <row r="68" spans="2:2">
      <c r="B68" s="20" t="s">
        <v>100</v>
      </c>
    </row>
    <row r="69" spans="2:2">
      <c r="B69" s="20" t="s">
        <v>101</v>
      </c>
    </row>
    <row r="70" spans="2:2">
      <c r="B70" s="20" t="s">
        <v>102</v>
      </c>
    </row>
    <row r="71" spans="2:2">
      <c r="B71" s="20" t="s">
        <v>103</v>
      </c>
    </row>
    <row r="72" spans="2:2">
      <c r="B72" s="20" t="s">
        <v>104</v>
      </c>
    </row>
    <row r="73" spans="2:2">
      <c r="B73" s="20" t="s">
        <v>105</v>
      </c>
    </row>
    <row r="74" spans="2:2">
      <c r="B74" s="20" t="s">
        <v>106</v>
      </c>
    </row>
    <row r="75" spans="2:2">
      <c r="B75" s="20" t="s">
        <v>107</v>
      </c>
    </row>
    <row r="77" spans="2:2">
      <c r="B77" s="20" t="s">
        <v>108</v>
      </c>
    </row>
    <row r="78" spans="2:2">
      <c r="B78" s="20" t="s">
        <v>109</v>
      </c>
    </row>
    <row r="79" spans="2:2">
      <c r="B79" s="20" t="s">
        <v>110</v>
      </c>
    </row>
    <row r="80" spans="2:2">
      <c r="B80" s="20" t="s">
        <v>111</v>
      </c>
    </row>
    <row r="81" spans="2:2">
      <c r="B81" s="20" t="s">
        <v>112</v>
      </c>
    </row>
    <row r="82" spans="2:2">
      <c r="B82" s="20" t="s">
        <v>113</v>
      </c>
    </row>
    <row r="83" spans="2:2">
      <c r="B83" s="20" t="s">
        <v>114</v>
      </c>
    </row>
  </sheetData>
  <phoneticPr fontId="9" type="noConversion"/>
  <hyperlinks>
    <hyperlink ref="B75" r:id="rId1" display="www.nces.ed.gov" xr:uid="{00000000-0004-0000-0200-000000000000}"/>
  </hyperlinks>
  <pageMargins left="0.75" right="0.75" top="1" bottom="1" header="0.5" footer="0.5"/>
  <pageSetup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I84"/>
  <sheetViews>
    <sheetView showZeros="0" zoomScale="80" zoomScaleNormal="80" workbookViewId="0">
      <pane xSplit="1" topLeftCell="O1" activePane="topRight" state="frozen"/>
      <selection pane="topRight"/>
    </sheetView>
  </sheetViews>
  <sheetFormatPr defaultColWidth="9.85546875" defaultRowHeight="12.6"/>
  <cols>
    <col min="1" max="1" width="21" style="1" customWidth="1"/>
    <col min="2" max="24" width="17.85546875" style="1" customWidth="1"/>
    <col min="25" max="25" width="12.85546875" style="1" bestFit="1" customWidth="1"/>
    <col min="26" max="45" width="9.85546875" style="1"/>
    <col min="46" max="46" width="9.85546875" style="38"/>
    <col min="47" max="47" width="9.85546875" style="39"/>
    <col min="48" max="85" width="9.85546875" style="1"/>
    <col min="86" max="86" width="9.85546875" style="38"/>
    <col min="87" max="87" width="9.85546875" style="39"/>
    <col min="88" max="16384" width="9.85546875" style="1"/>
  </cols>
  <sheetData>
    <row r="1" spans="1:25" s="77" customFormat="1" ht="22.5" customHeight="1">
      <c r="A1" s="76" t="s">
        <v>115</v>
      </c>
    </row>
    <row r="2" spans="1:25" s="77" customFormat="1" ht="12.75" customHeight="1">
      <c r="A2" s="76"/>
      <c r="B2" s="101"/>
      <c r="C2" s="101"/>
      <c r="D2" s="101"/>
      <c r="E2" s="101"/>
      <c r="F2" s="101"/>
      <c r="G2" s="101"/>
      <c r="H2" s="101"/>
      <c r="I2" s="101"/>
      <c r="J2" s="101"/>
      <c r="K2" s="101"/>
      <c r="L2" s="101"/>
      <c r="M2" s="101"/>
      <c r="N2" s="102"/>
      <c r="O2" s="101"/>
      <c r="P2" s="101"/>
      <c r="Q2" s="101"/>
      <c r="R2" s="101"/>
      <c r="S2" s="101"/>
      <c r="T2" s="101"/>
      <c r="U2" s="101"/>
      <c r="V2" s="101"/>
      <c r="W2" s="101"/>
      <c r="X2" s="101"/>
    </row>
    <row r="3" spans="1:25" ht="12.75">
      <c r="B3" s="101" t="s">
        <v>116</v>
      </c>
      <c r="C3" s="101" t="s">
        <v>116</v>
      </c>
      <c r="D3" s="101" t="s">
        <v>116</v>
      </c>
      <c r="E3" s="101" t="s">
        <v>116</v>
      </c>
      <c r="F3" s="101" t="s">
        <v>116</v>
      </c>
      <c r="G3" s="101" t="s">
        <v>116</v>
      </c>
      <c r="H3" s="101" t="s">
        <v>116</v>
      </c>
      <c r="I3" s="101" t="s">
        <v>116</v>
      </c>
      <c r="J3" s="101" t="s">
        <v>116</v>
      </c>
      <c r="K3" s="101" t="s">
        <v>116</v>
      </c>
      <c r="L3" s="101" t="s">
        <v>116</v>
      </c>
      <c r="M3" s="101" t="s">
        <v>116</v>
      </c>
      <c r="N3" s="102" t="s">
        <v>117</v>
      </c>
      <c r="O3" s="101" t="s">
        <v>117</v>
      </c>
      <c r="P3" s="101" t="s">
        <v>117</v>
      </c>
      <c r="Q3" s="101" t="s">
        <v>117</v>
      </c>
      <c r="R3" s="101" t="s">
        <v>117</v>
      </c>
      <c r="S3" s="101" t="s">
        <v>117</v>
      </c>
      <c r="T3" s="101" t="s">
        <v>117</v>
      </c>
      <c r="U3" s="101" t="s">
        <v>117</v>
      </c>
      <c r="V3" s="101" t="s">
        <v>117</v>
      </c>
      <c r="W3" s="101" t="s">
        <v>117</v>
      </c>
      <c r="X3" s="101" t="s">
        <v>117</v>
      </c>
      <c r="Y3" s="101" t="s">
        <v>117</v>
      </c>
    </row>
    <row r="4" spans="1:25" ht="12.75">
      <c r="A4" s="24"/>
      <c r="B4" s="55" t="s">
        <v>82</v>
      </c>
      <c r="C4" s="55" t="s">
        <v>83</v>
      </c>
      <c r="D4" s="55" t="s">
        <v>84</v>
      </c>
      <c r="E4" s="55" t="s">
        <v>85</v>
      </c>
      <c r="F4" s="55" t="s">
        <v>81</v>
      </c>
      <c r="G4" s="55" t="s">
        <v>86</v>
      </c>
      <c r="H4" s="55" t="s">
        <v>87</v>
      </c>
      <c r="I4" s="55" t="s">
        <v>88</v>
      </c>
      <c r="J4" s="55" t="s">
        <v>89</v>
      </c>
      <c r="K4" s="55" t="s">
        <v>90</v>
      </c>
      <c r="L4" s="55" t="s">
        <v>91</v>
      </c>
      <c r="M4" s="128" t="s">
        <v>8</v>
      </c>
      <c r="N4" s="106" t="s">
        <v>82</v>
      </c>
      <c r="O4" s="55" t="s">
        <v>83</v>
      </c>
      <c r="P4" s="67" t="s">
        <v>84</v>
      </c>
      <c r="Q4" s="67" t="s">
        <v>85</v>
      </c>
      <c r="R4" s="67" t="s">
        <v>81</v>
      </c>
      <c r="S4" s="67" t="s">
        <v>86</v>
      </c>
      <c r="T4" s="67" t="s">
        <v>87</v>
      </c>
      <c r="U4" s="67" t="s">
        <v>88</v>
      </c>
      <c r="V4" s="67" t="s">
        <v>89</v>
      </c>
      <c r="W4" s="67" t="s">
        <v>90</v>
      </c>
      <c r="X4" s="67" t="s">
        <v>91</v>
      </c>
      <c r="Y4" s="128" t="s">
        <v>8</v>
      </c>
    </row>
    <row r="5" spans="1:25" ht="12.75">
      <c r="A5" s="19" t="s">
        <v>15</v>
      </c>
      <c r="B5" s="25">
        <f t="shared" ref="B5:O5" si="0">B6+B24+B39+B53+B64</f>
        <v>132191</v>
      </c>
      <c r="C5" s="25">
        <f t="shared" ref="C5:D5" si="1">C6+C24+C39+C53+C64</f>
        <v>151241</v>
      </c>
      <c r="D5" s="25">
        <f t="shared" si="1"/>
        <v>189447</v>
      </c>
      <c r="E5" s="25">
        <f t="shared" ref="E5:F5" si="2">E6+E24+E39+E53+E64</f>
        <v>177806</v>
      </c>
      <c r="F5" s="25">
        <f t="shared" si="2"/>
        <v>178514</v>
      </c>
      <c r="G5" s="25">
        <f t="shared" ref="G5:H5" si="3">G6+G24+G39+G53+G64</f>
        <v>176108</v>
      </c>
      <c r="H5" s="25">
        <f t="shared" si="3"/>
        <v>171966</v>
      </c>
      <c r="I5" s="25">
        <f t="shared" ref="I5:J5" si="4">I6+I24+I39+I53+I64</f>
        <v>169729</v>
      </c>
      <c r="J5" s="25">
        <f t="shared" si="4"/>
        <v>173708</v>
      </c>
      <c r="K5" s="25">
        <f t="shared" ref="K5:L5" si="5">K6+K24+K39+K53+K64</f>
        <v>171970</v>
      </c>
      <c r="L5" s="25">
        <f t="shared" si="5"/>
        <v>176558</v>
      </c>
      <c r="M5" s="25">
        <f t="shared" ref="M5:Y5" si="6">M6+M24+M39+M53+M64</f>
        <v>176058</v>
      </c>
      <c r="N5" s="25">
        <f t="shared" si="6"/>
        <v>243924</v>
      </c>
      <c r="O5" s="25">
        <f t="shared" si="6"/>
        <v>268111</v>
      </c>
      <c r="P5" s="25">
        <f t="shared" si="6"/>
        <v>354152</v>
      </c>
      <c r="Q5" s="25">
        <f t="shared" si="6"/>
        <v>343143</v>
      </c>
      <c r="R5" s="25">
        <f t="shared" si="6"/>
        <v>332537</v>
      </c>
      <c r="S5" s="25">
        <f t="shared" si="6"/>
        <v>309636</v>
      </c>
      <c r="T5" s="25">
        <f t="shared" si="6"/>
        <v>300610</v>
      </c>
      <c r="U5" s="25">
        <f t="shared" si="6"/>
        <v>282129</v>
      </c>
      <c r="V5" s="25">
        <f t="shared" si="6"/>
        <v>276090</v>
      </c>
      <c r="W5" s="25">
        <f t="shared" si="6"/>
        <v>262219</v>
      </c>
      <c r="X5" s="25">
        <f t="shared" si="6"/>
        <v>275172</v>
      </c>
      <c r="Y5" s="25">
        <f t="shared" si="6"/>
        <v>272230</v>
      </c>
    </row>
    <row r="6" spans="1:25" ht="12.75">
      <c r="A6" s="20" t="s">
        <v>16</v>
      </c>
      <c r="B6" s="27">
        <f t="shared" ref="B6:N6" si="7">SUM(B8:B23)</f>
        <v>54367</v>
      </c>
      <c r="C6" s="27">
        <f t="shared" ref="C6:D6" si="8">SUM(C8:C23)</f>
        <v>61445</v>
      </c>
      <c r="D6" s="27">
        <f t="shared" si="8"/>
        <v>77702</v>
      </c>
      <c r="E6" s="27">
        <f t="shared" ref="E6:F6" si="9">SUM(E8:E23)</f>
        <v>70691</v>
      </c>
      <c r="F6" s="27">
        <f t="shared" si="9"/>
        <v>69502</v>
      </c>
      <c r="G6" s="27">
        <f t="shared" ref="G6:H6" si="10">SUM(G8:G23)</f>
        <v>71288</v>
      </c>
      <c r="H6" s="27">
        <f t="shared" si="10"/>
        <v>68482</v>
      </c>
      <c r="I6" s="27">
        <f t="shared" ref="I6:J6" si="11">SUM(I8:I23)</f>
        <v>67535</v>
      </c>
      <c r="J6" s="27">
        <f t="shared" si="11"/>
        <v>68031</v>
      </c>
      <c r="K6" s="27">
        <f t="shared" ref="K6:L6" si="12">SUM(K8:K23)</f>
        <v>66492</v>
      </c>
      <c r="L6" s="27">
        <f t="shared" si="12"/>
        <v>65126</v>
      </c>
      <c r="M6" s="27">
        <f t="shared" ref="M6:Y6" si="13">SUM(M8:M23)</f>
        <v>64439</v>
      </c>
      <c r="N6" s="27">
        <f t="shared" si="13"/>
        <v>92676</v>
      </c>
      <c r="O6" s="27">
        <f t="shared" si="13"/>
        <v>102207</v>
      </c>
      <c r="P6" s="27">
        <f t="shared" si="13"/>
        <v>138334</v>
      </c>
      <c r="Q6" s="27">
        <f t="shared" si="13"/>
        <v>127408</v>
      </c>
      <c r="R6" s="27">
        <f t="shared" si="13"/>
        <v>122786</v>
      </c>
      <c r="S6" s="27">
        <f t="shared" si="13"/>
        <v>119871</v>
      </c>
      <c r="T6" s="27">
        <f t="shared" si="13"/>
        <v>114647</v>
      </c>
      <c r="U6" s="27">
        <f t="shared" si="13"/>
        <v>108693</v>
      </c>
      <c r="V6" s="27">
        <f t="shared" si="13"/>
        <v>103235</v>
      </c>
      <c r="W6" s="27">
        <f t="shared" si="13"/>
        <v>95722</v>
      </c>
      <c r="X6" s="27">
        <f t="shared" si="13"/>
        <v>98655</v>
      </c>
      <c r="Y6" s="27">
        <f t="shared" si="13"/>
        <v>96918</v>
      </c>
    </row>
    <row r="7" spans="1:25" ht="12.75">
      <c r="A7" s="21" t="s">
        <v>17</v>
      </c>
      <c r="B7" s="26">
        <f t="shared" ref="B7:N7" si="14">(B6/B5)*100</f>
        <v>41.127610805576779</v>
      </c>
      <c r="C7" s="26">
        <f t="shared" ref="C7:D7" si="15">(C6/C5)*100</f>
        <v>40.627210875357875</v>
      </c>
      <c r="D7" s="26">
        <f t="shared" si="15"/>
        <v>41.015165191320001</v>
      </c>
      <c r="E7" s="26">
        <f t="shared" ref="E7:F7" si="16">(E6/E5)*100</f>
        <v>39.757376016557373</v>
      </c>
      <c r="F7" s="26">
        <f t="shared" si="16"/>
        <v>38.933641058964561</v>
      </c>
      <c r="G7" s="26">
        <f t="shared" ref="G7:H7" si="17">(G6/G5)*100</f>
        <v>40.479705635178412</v>
      </c>
      <c r="H7" s="26">
        <f t="shared" si="17"/>
        <v>39.822988265122177</v>
      </c>
      <c r="I7" s="26">
        <f t="shared" ref="I7:J7" si="18">(I6/I5)*100</f>
        <v>39.789900370590765</v>
      </c>
      <c r="J7" s="26">
        <f t="shared" si="18"/>
        <v>39.163999355239824</v>
      </c>
      <c r="K7" s="26">
        <f t="shared" ref="K7:L7" si="19">(K6/K5)*100</f>
        <v>38.66488340989708</v>
      </c>
      <c r="L7" s="26">
        <f t="shared" si="19"/>
        <v>36.886462239037598</v>
      </c>
      <c r="M7" s="26">
        <f t="shared" ref="M7:Y7" si="20">(M6/M5)*100</f>
        <v>36.601006486498768</v>
      </c>
      <c r="N7" s="26">
        <f t="shared" si="20"/>
        <v>37.99380134796084</v>
      </c>
      <c r="O7" s="26">
        <f t="shared" si="20"/>
        <v>38.121151314194499</v>
      </c>
      <c r="P7" s="26">
        <f t="shared" si="20"/>
        <v>39.06062933429714</v>
      </c>
      <c r="Q7" s="26">
        <f t="shared" si="20"/>
        <v>37.129709771144974</v>
      </c>
      <c r="R7" s="26">
        <f t="shared" si="20"/>
        <v>36.92401146338603</v>
      </c>
      <c r="S7" s="26">
        <f t="shared" si="20"/>
        <v>38.713521683525173</v>
      </c>
      <c r="T7" s="26">
        <f t="shared" si="20"/>
        <v>38.138119157712651</v>
      </c>
      <c r="U7" s="26">
        <f t="shared" si="20"/>
        <v>38.525993428538008</v>
      </c>
      <c r="V7" s="26">
        <f t="shared" si="20"/>
        <v>37.391792531420911</v>
      </c>
      <c r="W7" s="26">
        <f t="shared" si="20"/>
        <v>36.504601115861171</v>
      </c>
      <c r="X7" s="26">
        <f t="shared" si="20"/>
        <v>35.85212158213772</v>
      </c>
      <c r="Y7" s="26">
        <f t="shared" si="20"/>
        <v>35.601513426147008</v>
      </c>
    </row>
    <row r="8" spans="1:25">
      <c r="A8" s="15" t="s">
        <v>18</v>
      </c>
      <c r="B8" s="7">
        <v>916</v>
      </c>
      <c r="C8" s="7">
        <v>995</v>
      </c>
      <c r="D8" s="7">
        <v>1428</v>
      </c>
      <c r="E8" s="109">
        <v>1535</v>
      </c>
      <c r="F8" s="109">
        <v>1456</v>
      </c>
      <c r="G8" s="109">
        <v>1180</v>
      </c>
      <c r="H8" s="109">
        <v>1466</v>
      </c>
      <c r="I8" s="109">
        <v>1370</v>
      </c>
      <c r="J8" s="109">
        <v>1528</v>
      </c>
      <c r="K8" s="109">
        <v>1304</v>
      </c>
      <c r="L8" s="109">
        <v>1373</v>
      </c>
      <c r="M8" s="109">
        <v>1418</v>
      </c>
      <c r="N8" s="81">
        <v>2240</v>
      </c>
      <c r="O8" s="7">
        <v>2769</v>
      </c>
      <c r="P8" s="7">
        <v>3428</v>
      </c>
      <c r="Q8" s="109">
        <v>3810</v>
      </c>
      <c r="R8" s="109">
        <v>3405</v>
      </c>
      <c r="S8" s="109">
        <v>3234</v>
      </c>
      <c r="T8" s="109">
        <v>3235</v>
      </c>
      <c r="U8" s="109">
        <v>3401</v>
      </c>
      <c r="V8" s="109">
        <v>3225</v>
      </c>
      <c r="W8" s="109">
        <v>2770</v>
      </c>
      <c r="X8" s="109">
        <v>3224</v>
      </c>
      <c r="Y8" s="1">
        <v>3223</v>
      </c>
    </row>
    <row r="9" spans="1:25">
      <c r="A9" s="15" t="s">
        <v>19</v>
      </c>
      <c r="B9" s="7">
        <v>1826</v>
      </c>
      <c r="C9" s="7">
        <v>2208</v>
      </c>
      <c r="D9" s="7">
        <v>2364</v>
      </c>
      <c r="E9" s="109">
        <v>2282</v>
      </c>
      <c r="F9" s="109">
        <v>2465</v>
      </c>
      <c r="G9" s="109">
        <v>2597</v>
      </c>
      <c r="H9" s="109">
        <v>2540</v>
      </c>
      <c r="I9" s="109">
        <v>2539</v>
      </c>
      <c r="J9" s="109">
        <v>2449</v>
      </c>
      <c r="K9" s="109">
        <v>2377</v>
      </c>
      <c r="L9" s="109">
        <v>2406</v>
      </c>
      <c r="M9" s="109">
        <v>2327</v>
      </c>
      <c r="N9" s="81">
        <v>3178</v>
      </c>
      <c r="O9" s="7">
        <v>3670</v>
      </c>
      <c r="P9" s="7">
        <v>4271</v>
      </c>
      <c r="Q9" s="109">
        <v>4436</v>
      </c>
      <c r="R9" s="109">
        <v>4503</v>
      </c>
      <c r="S9" s="109">
        <v>4749</v>
      </c>
      <c r="T9" s="109">
        <v>4915</v>
      </c>
      <c r="U9" s="109">
        <v>4459</v>
      </c>
      <c r="V9" s="109">
        <v>4066</v>
      </c>
      <c r="W9" s="109">
        <v>3712</v>
      </c>
      <c r="X9" s="109">
        <v>4620</v>
      </c>
      <c r="Y9" s="1">
        <v>4813</v>
      </c>
    </row>
    <row r="10" spans="1:25">
      <c r="A10" s="15" t="s">
        <v>20</v>
      </c>
      <c r="B10" s="7">
        <v>110</v>
      </c>
      <c r="C10" s="7">
        <v>168</v>
      </c>
      <c r="D10" s="7">
        <v>175</v>
      </c>
      <c r="E10" s="109">
        <v>120</v>
      </c>
      <c r="F10" s="109">
        <v>112</v>
      </c>
      <c r="G10" s="109">
        <v>118</v>
      </c>
      <c r="H10" s="109">
        <v>71</v>
      </c>
      <c r="I10" s="109">
        <v>74</v>
      </c>
      <c r="J10" s="109">
        <v>78</v>
      </c>
      <c r="K10" s="109">
        <v>93</v>
      </c>
      <c r="L10" s="109">
        <v>66</v>
      </c>
      <c r="M10" s="109">
        <v>45</v>
      </c>
      <c r="N10" s="81">
        <v>708</v>
      </c>
      <c r="O10" s="7">
        <v>761</v>
      </c>
      <c r="P10" s="7">
        <v>975</v>
      </c>
      <c r="Q10" s="109">
        <v>1006</v>
      </c>
      <c r="R10" s="109">
        <v>820</v>
      </c>
      <c r="S10" s="109">
        <v>866</v>
      </c>
      <c r="T10" s="109">
        <v>650</v>
      </c>
      <c r="U10" s="109">
        <v>575</v>
      </c>
      <c r="V10" s="109">
        <v>560</v>
      </c>
      <c r="W10" s="109">
        <v>440</v>
      </c>
      <c r="X10" s="109">
        <v>387</v>
      </c>
      <c r="Y10" s="1">
        <v>405</v>
      </c>
    </row>
    <row r="11" spans="1:25">
      <c r="A11" s="15" t="s">
        <v>21</v>
      </c>
      <c r="B11" s="7">
        <v>13646</v>
      </c>
      <c r="C11" s="7">
        <v>14434</v>
      </c>
      <c r="D11" s="7">
        <v>16699</v>
      </c>
      <c r="E11" s="109">
        <v>14094</v>
      </c>
      <c r="F11" s="109">
        <v>13972</v>
      </c>
      <c r="G11" s="109">
        <v>13297</v>
      </c>
      <c r="H11" s="109">
        <v>11540</v>
      </c>
      <c r="I11" s="109">
        <v>10837</v>
      </c>
      <c r="J11" s="109">
        <v>11218</v>
      </c>
      <c r="K11" s="109">
        <v>11335</v>
      </c>
      <c r="L11" s="109">
        <v>11792</v>
      </c>
      <c r="M11" s="109">
        <v>11275</v>
      </c>
      <c r="N11" s="81">
        <v>18859</v>
      </c>
      <c r="O11" s="7">
        <v>20625</v>
      </c>
      <c r="P11" s="7">
        <v>30148</v>
      </c>
      <c r="Q11" s="109">
        <v>24582</v>
      </c>
      <c r="R11" s="109">
        <v>21326</v>
      </c>
      <c r="S11" s="109">
        <v>20546</v>
      </c>
      <c r="T11" s="109">
        <v>18614</v>
      </c>
      <c r="U11" s="109">
        <v>16645</v>
      </c>
      <c r="V11" s="109">
        <v>16331</v>
      </c>
      <c r="W11" s="109">
        <v>16597</v>
      </c>
      <c r="X11" s="109">
        <v>16917</v>
      </c>
      <c r="Y11" s="1">
        <v>14948</v>
      </c>
    </row>
    <row r="12" spans="1:25">
      <c r="A12" s="15" t="s">
        <v>22</v>
      </c>
      <c r="B12" s="7">
        <v>3972</v>
      </c>
      <c r="C12" s="7">
        <v>4570</v>
      </c>
      <c r="D12" s="7">
        <v>6919</v>
      </c>
      <c r="E12" s="109">
        <v>5677</v>
      </c>
      <c r="F12" s="109">
        <v>5620</v>
      </c>
      <c r="G12" s="109">
        <v>5559</v>
      </c>
      <c r="H12" s="109">
        <v>5356</v>
      </c>
      <c r="I12" s="109">
        <v>5003</v>
      </c>
      <c r="J12" s="109">
        <v>4759</v>
      </c>
      <c r="K12" s="109">
        <v>4529</v>
      </c>
      <c r="L12" s="109">
        <v>4447</v>
      </c>
      <c r="M12" s="109">
        <v>4475</v>
      </c>
      <c r="N12" s="81">
        <v>8474</v>
      </c>
      <c r="O12" s="7">
        <v>9708</v>
      </c>
      <c r="P12" s="7">
        <v>14454</v>
      </c>
      <c r="Q12" s="109">
        <v>11388</v>
      </c>
      <c r="R12" s="109">
        <v>11581</v>
      </c>
      <c r="S12" s="109">
        <v>10587</v>
      </c>
      <c r="T12" s="109">
        <v>10340</v>
      </c>
      <c r="U12" s="109">
        <v>9825</v>
      </c>
      <c r="V12" s="109">
        <v>9206</v>
      </c>
      <c r="W12" s="109">
        <v>8192</v>
      </c>
      <c r="X12" s="109">
        <v>8152</v>
      </c>
      <c r="Y12" s="1">
        <v>7859</v>
      </c>
    </row>
    <row r="13" spans="1:25">
      <c r="A13" s="15" t="s">
        <v>23</v>
      </c>
      <c r="B13" s="7">
        <v>1115</v>
      </c>
      <c r="C13" s="7">
        <v>1279</v>
      </c>
      <c r="D13" s="7">
        <v>1534</v>
      </c>
      <c r="E13" s="109">
        <v>1310</v>
      </c>
      <c r="F13" s="109">
        <v>1146</v>
      </c>
      <c r="G13" s="109">
        <v>1209</v>
      </c>
      <c r="H13" s="109">
        <v>1131</v>
      </c>
      <c r="I13" s="109">
        <v>1087</v>
      </c>
      <c r="J13" s="109">
        <v>2211</v>
      </c>
      <c r="K13" s="109">
        <v>2429</v>
      </c>
      <c r="L13" s="109">
        <v>2283</v>
      </c>
      <c r="M13" s="109">
        <v>2222</v>
      </c>
      <c r="N13" s="81">
        <v>3451</v>
      </c>
      <c r="O13" s="7">
        <v>3934</v>
      </c>
      <c r="P13" s="7">
        <v>4858</v>
      </c>
      <c r="Q13" s="109">
        <v>4132</v>
      </c>
      <c r="R13" s="109">
        <v>3721</v>
      </c>
      <c r="S13" s="109">
        <v>3486</v>
      </c>
      <c r="T13" s="109">
        <v>3258</v>
      </c>
      <c r="U13" s="109">
        <v>2700</v>
      </c>
      <c r="V13" s="109">
        <v>3687</v>
      </c>
      <c r="W13" s="109">
        <v>3338</v>
      </c>
      <c r="X13" s="109">
        <v>3390</v>
      </c>
      <c r="Y13" s="1">
        <v>3116</v>
      </c>
    </row>
    <row r="14" spans="1:25">
      <c r="A14" s="15" t="s">
        <v>24</v>
      </c>
      <c r="B14" s="7">
        <v>3102</v>
      </c>
      <c r="C14" s="7">
        <v>3339</v>
      </c>
      <c r="D14" s="7">
        <v>4465</v>
      </c>
      <c r="E14" s="109">
        <v>4889</v>
      </c>
      <c r="F14" s="109">
        <v>3893</v>
      </c>
      <c r="G14" s="109">
        <v>5241</v>
      </c>
      <c r="H14" s="109">
        <v>5382</v>
      </c>
      <c r="I14" s="109">
        <v>5034</v>
      </c>
      <c r="J14" s="109">
        <v>4883</v>
      </c>
      <c r="K14" s="109">
        <v>4839</v>
      </c>
      <c r="L14" s="109">
        <v>4865</v>
      </c>
      <c r="M14" s="109">
        <v>4770</v>
      </c>
      <c r="N14" s="81">
        <v>4283</v>
      </c>
      <c r="O14" s="7">
        <v>5509</v>
      </c>
      <c r="P14" s="7">
        <v>7036</v>
      </c>
      <c r="Q14" s="109">
        <v>8291</v>
      </c>
      <c r="R14" s="109">
        <v>7602</v>
      </c>
      <c r="S14" s="109">
        <v>8863</v>
      </c>
      <c r="T14" s="109">
        <v>8576</v>
      </c>
      <c r="U14" s="109">
        <v>8020</v>
      </c>
      <c r="V14" s="109">
        <v>7331</v>
      </c>
      <c r="W14" s="109">
        <v>7020</v>
      </c>
      <c r="X14" s="109">
        <v>8337</v>
      </c>
      <c r="Y14" s="1">
        <v>8078</v>
      </c>
    </row>
    <row r="15" spans="1:25">
      <c r="A15" s="15" t="s">
        <v>25</v>
      </c>
      <c r="B15" s="7">
        <v>2439</v>
      </c>
      <c r="C15" s="7">
        <v>2830</v>
      </c>
      <c r="D15" s="7">
        <v>3259</v>
      </c>
      <c r="E15" s="109">
        <v>2820</v>
      </c>
      <c r="F15" s="109">
        <v>2799</v>
      </c>
      <c r="G15" s="109">
        <v>2473</v>
      </c>
      <c r="H15" s="109">
        <v>1814</v>
      </c>
      <c r="I15" s="109">
        <v>1909</v>
      </c>
      <c r="J15" s="109">
        <v>1601</v>
      </c>
      <c r="K15" s="109">
        <v>1544</v>
      </c>
      <c r="L15" s="109">
        <v>1527</v>
      </c>
      <c r="M15" s="109">
        <v>1499</v>
      </c>
      <c r="N15" s="81">
        <v>3827</v>
      </c>
      <c r="O15" s="7">
        <v>4834</v>
      </c>
      <c r="P15" s="7">
        <v>6170</v>
      </c>
      <c r="Q15" s="109">
        <v>5838</v>
      </c>
      <c r="R15" s="109">
        <v>5361</v>
      </c>
      <c r="S15" s="109">
        <v>4907</v>
      </c>
      <c r="T15" s="109">
        <v>3613</v>
      </c>
      <c r="U15" s="109">
        <v>3721</v>
      </c>
      <c r="V15" s="109">
        <v>3378</v>
      </c>
      <c r="W15" s="109">
        <v>2897</v>
      </c>
      <c r="X15" s="109">
        <v>2739</v>
      </c>
      <c r="Y15" s="1">
        <v>2548</v>
      </c>
    </row>
    <row r="16" spans="1:25">
      <c r="A16" s="15" t="s">
        <v>26</v>
      </c>
      <c r="B16" s="7">
        <v>1137</v>
      </c>
      <c r="C16" s="7">
        <v>1245</v>
      </c>
      <c r="D16" s="7">
        <v>1490</v>
      </c>
      <c r="E16" s="109">
        <v>1435</v>
      </c>
      <c r="F16" s="109">
        <v>1452</v>
      </c>
      <c r="G16" s="109">
        <v>2235</v>
      </c>
      <c r="H16" s="109">
        <v>2690</v>
      </c>
      <c r="I16" s="109">
        <v>2894</v>
      </c>
      <c r="J16" s="109">
        <v>3081</v>
      </c>
      <c r="K16" s="109">
        <v>3552</v>
      </c>
      <c r="L16" s="109">
        <v>3486</v>
      </c>
      <c r="M16" s="109">
        <v>3293</v>
      </c>
      <c r="N16" s="81">
        <v>2236</v>
      </c>
      <c r="O16" s="7">
        <v>2304</v>
      </c>
      <c r="P16" s="7">
        <v>2644</v>
      </c>
      <c r="Q16" s="109">
        <v>2360</v>
      </c>
      <c r="R16" s="109">
        <v>2060</v>
      </c>
      <c r="S16" s="109">
        <v>2770</v>
      </c>
      <c r="T16" s="109">
        <v>3149</v>
      </c>
      <c r="U16" s="109">
        <v>3157</v>
      </c>
      <c r="V16" s="109">
        <v>3491</v>
      </c>
      <c r="W16" s="109">
        <v>3844</v>
      </c>
      <c r="X16" s="109">
        <v>3742</v>
      </c>
      <c r="Y16" s="1">
        <v>3352</v>
      </c>
    </row>
    <row r="17" spans="1:25">
      <c r="A17" s="15" t="s">
        <v>27</v>
      </c>
      <c r="B17" s="7">
        <v>2657</v>
      </c>
      <c r="C17" s="7">
        <v>3094</v>
      </c>
      <c r="D17" s="7">
        <v>4449</v>
      </c>
      <c r="E17" s="109">
        <v>3145</v>
      </c>
      <c r="F17" s="109">
        <v>3324</v>
      </c>
      <c r="G17" s="109">
        <v>4060</v>
      </c>
      <c r="H17" s="109">
        <v>3536</v>
      </c>
      <c r="I17" s="109">
        <v>2948</v>
      </c>
      <c r="J17" s="109">
        <v>2679</v>
      </c>
      <c r="K17" s="109">
        <v>2445</v>
      </c>
      <c r="L17" s="109">
        <v>2569</v>
      </c>
      <c r="M17" s="109">
        <v>2508</v>
      </c>
      <c r="N17" s="81">
        <v>4384</v>
      </c>
      <c r="O17" s="7">
        <v>4720</v>
      </c>
      <c r="P17" s="7">
        <v>6696</v>
      </c>
      <c r="Q17" s="109">
        <v>6465</v>
      </c>
      <c r="R17" s="109">
        <v>7067</v>
      </c>
      <c r="S17" s="109">
        <v>7431</v>
      </c>
      <c r="T17" s="109">
        <v>6963</v>
      </c>
      <c r="U17" s="109">
        <v>6059</v>
      </c>
      <c r="V17" s="109">
        <v>5199</v>
      </c>
      <c r="W17" s="109">
        <v>4638</v>
      </c>
      <c r="X17" s="109">
        <v>4960</v>
      </c>
      <c r="Y17" s="1">
        <v>4966</v>
      </c>
    </row>
    <row r="18" spans="1:25">
      <c r="A18" s="15" t="s">
        <v>28</v>
      </c>
      <c r="B18" s="7">
        <v>4190</v>
      </c>
      <c r="C18" s="7">
        <v>4462</v>
      </c>
      <c r="D18" s="7">
        <v>5214</v>
      </c>
      <c r="E18" s="109">
        <v>5467</v>
      </c>
      <c r="F18" s="109">
        <v>5151</v>
      </c>
      <c r="G18" s="109">
        <v>5082</v>
      </c>
      <c r="H18" s="109">
        <v>5240</v>
      </c>
      <c r="I18" s="109">
        <v>5336</v>
      </c>
      <c r="J18" s="109">
        <v>4710</v>
      </c>
      <c r="K18" s="109">
        <v>4763</v>
      </c>
      <c r="L18" s="109">
        <v>4346</v>
      </c>
      <c r="M18" s="109">
        <v>4978</v>
      </c>
      <c r="N18" s="81">
        <v>4768</v>
      </c>
      <c r="O18" s="7">
        <v>5001</v>
      </c>
      <c r="P18" s="7">
        <v>5628</v>
      </c>
      <c r="Q18" s="109">
        <v>5383</v>
      </c>
      <c r="R18" s="109">
        <v>4947</v>
      </c>
      <c r="S18" s="109">
        <v>4532</v>
      </c>
      <c r="T18" s="109">
        <v>4636</v>
      </c>
      <c r="U18" s="109">
        <v>4547</v>
      </c>
      <c r="V18" s="109">
        <v>4447</v>
      </c>
      <c r="W18" s="109">
        <v>4698</v>
      </c>
      <c r="X18" s="109">
        <v>4782</v>
      </c>
      <c r="Y18" s="1">
        <v>5424</v>
      </c>
    </row>
    <row r="19" spans="1:25">
      <c r="A19" s="15" t="s">
        <v>29</v>
      </c>
      <c r="B19" s="7">
        <v>297</v>
      </c>
      <c r="C19" s="7">
        <v>316</v>
      </c>
      <c r="D19" s="7">
        <v>561</v>
      </c>
      <c r="E19" s="109">
        <v>617</v>
      </c>
      <c r="F19" s="109">
        <v>499</v>
      </c>
      <c r="G19" s="109">
        <v>529</v>
      </c>
      <c r="H19" s="109">
        <v>514</v>
      </c>
      <c r="I19" s="109">
        <v>540</v>
      </c>
      <c r="J19" s="109">
        <v>491</v>
      </c>
      <c r="K19" s="109">
        <v>563</v>
      </c>
      <c r="L19" s="109">
        <v>617</v>
      </c>
      <c r="M19" s="109">
        <v>890</v>
      </c>
      <c r="N19" s="81">
        <v>1944</v>
      </c>
      <c r="O19" s="7">
        <v>1952</v>
      </c>
      <c r="P19" s="7">
        <v>2586</v>
      </c>
      <c r="Q19" s="109">
        <v>3319</v>
      </c>
      <c r="R19" s="109">
        <v>3206</v>
      </c>
      <c r="S19" s="109">
        <v>3282</v>
      </c>
      <c r="T19" s="109">
        <v>3147</v>
      </c>
      <c r="U19" s="109">
        <v>3012</v>
      </c>
      <c r="V19" s="109">
        <v>2698</v>
      </c>
      <c r="W19" s="109">
        <v>2115</v>
      </c>
      <c r="X19" s="109">
        <v>2066</v>
      </c>
      <c r="Y19" s="1">
        <v>2056</v>
      </c>
    </row>
    <row r="20" spans="1:25">
      <c r="A20" s="15" t="s">
        <v>30</v>
      </c>
      <c r="B20" s="7">
        <v>4045</v>
      </c>
      <c r="C20" s="7">
        <v>4947</v>
      </c>
      <c r="D20" s="7">
        <v>5914</v>
      </c>
      <c r="E20" s="109">
        <v>5959</v>
      </c>
      <c r="F20" s="109">
        <v>5567</v>
      </c>
      <c r="G20" s="109">
        <v>5549</v>
      </c>
      <c r="H20" s="109">
        <v>5143</v>
      </c>
      <c r="I20" s="109">
        <v>5149</v>
      </c>
      <c r="J20" s="109">
        <v>5353</v>
      </c>
      <c r="K20" s="109">
        <v>5097</v>
      </c>
      <c r="L20" s="109">
        <v>4439</v>
      </c>
      <c r="M20" s="109">
        <v>4234</v>
      </c>
      <c r="N20" s="81">
        <v>5376</v>
      </c>
      <c r="O20" s="7">
        <v>6039</v>
      </c>
      <c r="P20" s="7">
        <v>7207</v>
      </c>
      <c r="Q20" s="109">
        <v>7624</v>
      </c>
      <c r="R20" s="109">
        <v>6800</v>
      </c>
      <c r="S20" s="109">
        <v>6314</v>
      </c>
      <c r="T20" s="109">
        <v>5971</v>
      </c>
      <c r="U20" s="109">
        <v>6241</v>
      </c>
      <c r="V20" s="109">
        <v>5834</v>
      </c>
      <c r="W20" s="109">
        <v>5051</v>
      </c>
      <c r="X20" s="109">
        <v>4877</v>
      </c>
      <c r="Y20" s="1">
        <v>4856</v>
      </c>
    </row>
    <row r="21" spans="1:25">
      <c r="A21" s="15" t="s">
        <v>31</v>
      </c>
      <c r="B21" s="7">
        <v>12892</v>
      </c>
      <c r="C21" s="7">
        <v>14880</v>
      </c>
      <c r="D21" s="7">
        <v>18602</v>
      </c>
      <c r="E21" s="109">
        <v>15902</v>
      </c>
      <c r="F21" s="109">
        <v>17007</v>
      </c>
      <c r="G21" s="109">
        <v>16978</v>
      </c>
      <c r="H21" s="109">
        <v>16672</v>
      </c>
      <c r="I21" s="109">
        <v>17086</v>
      </c>
      <c r="J21" s="109">
        <v>17606</v>
      </c>
      <c r="K21" s="109">
        <v>16819</v>
      </c>
      <c r="L21" s="109">
        <v>15897</v>
      </c>
      <c r="M21" s="109">
        <v>15754</v>
      </c>
      <c r="N21" s="81">
        <v>22902</v>
      </c>
      <c r="O21" s="7">
        <v>22892</v>
      </c>
      <c r="P21" s="7">
        <v>31446</v>
      </c>
      <c r="Q21" s="109">
        <v>28672</v>
      </c>
      <c r="R21" s="109">
        <v>30339</v>
      </c>
      <c r="S21" s="109">
        <v>28275</v>
      </c>
      <c r="T21" s="109">
        <v>27461</v>
      </c>
      <c r="U21" s="109">
        <v>26325</v>
      </c>
      <c r="V21" s="109">
        <v>24348</v>
      </c>
      <c r="W21" s="109">
        <v>22066</v>
      </c>
      <c r="X21" s="109">
        <v>21969</v>
      </c>
      <c r="Y21" s="1">
        <v>22901</v>
      </c>
    </row>
    <row r="22" spans="1:25">
      <c r="A22" s="15" t="s">
        <v>32</v>
      </c>
      <c r="B22" s="7">
        <v>1538</v>
      </c>
      <c r="C22" s="7">
        <v>2062</v>
      </c>
      <c r="D22" s="7">
        <v>3807</v>
      </c>
      <c r="E22" s="109">
        <v>4665</v>
      </c>
      <c r="F22" s="109">
        <v>4250</v>
      </c>
      <c r="G22" s="109">
        <v>4238</v>
      </c>
      <c r="H22" s="109">
        <v>4240</v>
      </c>
      <c r="I22" s="109">
        <v>4522</v>
      </c>
      <c r="J22" s="109">
        <v>4116</v>
      </c>
      <c r="K22" s="109">
        <v>3699</v>
      </c>
      <c r="L22" s="109">
        <v>3867</v>
      </c>
      <c r="M22" s="109">
        <v>3738</v>
      </c>
      <c r="N22" s="81">
        <v>4981</v>
      </c>
      <c r="O22" s="7">
        <v>6343</v>
      </c>
      <c r="P22" s="7">
        <v>9152</v>
      </c>
      <c r="Q22" s="109">
        <v>8737</v>
      </c>
      <c r="R22" s="109">
        <v>8406</v>
      </c>
      <c r="S22" s="109">
        <v>8364</v>
      </c>
      <c r="T22" s="109">
        <v>8073</v>
      </c>
      <c r="U22" s="109">
        <v>7962</v>
      </c>
      <c r="V22" s="109">
        <v>7191</v>
      </c>
      <c r="W22" s="109">
        <v>6150</v>
      </c>
      <c r="X22" s="109">
        <v>6432</v>
      </c>
      <c r="Y22" s="1">
        <v>6399</v>
      </c>
    </row>
    <row r="23" spans="1:25">
      <c r="A23" s="16" t="s">
        <v>33</v>
      </c>
      <c r="B23" s="7">
        <v>485</v>
      </c>
      <c r="C23" s="7">
        <v>616</v>
      </c>
      <c r="D23" s="7">
        <v>822</v>
      </c>
      <c r="E23" s="110">
        <v>774</v>
      </c>
      <c r="F23" s="109">
        <v>789</v>
      </c>
      <c r="G23" s="109">
        <v>943</v>
      </c>
      <c r="H23" s="109">
        <v>1147</v>
      </c>
      <c r="I23" s="109">
        <v>1207</v>
      </c>
      <c r="J23" s="109">
        <v>1268</v>
      </c>
      <c r="K23" s="109">
        <v>1104</v>
      </c>
      <c r="L23" s="109">
        <v>1146</v>
      </c>
      <c r="M23" s="109">
        <v>1013</v>
      </c>
      <c r="N23" s="81">
        <v>1065</v>
      </c>
      <c r="O23" s="7">
        <v>1146</v>
      </c>
      <c r="P23" s="7">
        <v>1635</v>
      </c>
      <c r="Q23" s="110">
        <v>1365</v>
      </c>
      <c r="R23" s="109">
        <v>1642</v>
      </c>
      <c r="S23" s="109">
        <v>1665</v>
      </c>
      <c r="T23" s="109">
        <v>2046</v>
      </c>
      <c r="U23" s="109">
        <v>2044</v>
      </c>
      <c r="V23" s="109">
        <v>2243</v>
      </c>
      <c r="W23" s="109">
        <v>2194</v>
      </c>
      <c r="X23" s="109">
        <v>2061</v>
      </c>
      <c r="Y23" s="1">
        <v>1974</v>
      </c>
    </row>
    <row r="24" spans="1:25" ht="12.75">
      <c r="A24" s="20" t="s">
        <v>34</v>
      </c>
      <c r="B24" s="27">
        <f t="shared" ref="B24:N24" si="21">SUM(B26:B38)</f>
        <v>33219</v>
      </c>
      <c r="C24" s="27">
        <f t="shared" ref="C24:D24" si="22">SUM(C26:C38)</f>
        <v>38180</v>
      </c>
      <c r="D24" s="27">
        <f t="shared" si="22"/>
        <v>51444</v>
      </c>
      <c r="E24" s="27">
        <f t="shared" ref="E24:F24" si="23">SUM(E26:E38)</f>
        <v>51856</v>
      </c>
      <c r="F24" s="27">
        <f t="shared" si="23"/>
        <v>54165</v>
      </c>
      <c r="G24" s="27">
        <f t="shared" ref="G24:H24" si="24">SUM(G26:G38)</f>
        <v>51456</v>
      </c>
      <c r="H24" s="27">
        <f t="shared" si="24"/>
        <v>50363</v>
      </c>
      <c r="I24" s="27">
        <f t="shared" ref="I24:J24" si="25">SUM(I26:I38)</f>
        <v>51734</v>
      </c>
      <c r="J24" s="27">
        <f t="shared" si="25"/>
        <v>54516</v>
      </c>
      <c r="K24" s="27">
        <f t="shared" ref="K24:L24" si="26">SUM(K26:K38)</f>
        <v>56382</v>
      </c>
      <c r="L24" s="27">
        <f t="shared" si="26"/>
        <v>61217</v>
      </c>
      <c r="M24" s="27">
        <f t="shared" ref="M24:Y24" si="27">SUM(M26:M38)</f>
        <v>62358</v>
      </c>
      <c r="N24" s="27">
        <f t="shared" si="27"/>
        <v>56665</v>
      </c>
      <c r="O24" s="27">
        <f t="shared" si="27"/>
        <v>59397</v>
      </c>
      <c r="P24" s="27">
        <f t="shared" si="27"/>
        <v>89541</v>
      </c>
      <c r="Q24" s="27">
        <f t="shared" si="27"/>
        <v>94638</v>
      </c>
      <c r="R24" s="27">
        <f t="shared" si="27"/>
        <v>94250</v>
      </c>
      <c r="S24" s="27">
        <f t="shared" si="27"/>
        <v>86006</v>
      </c>
      <c r="T24" s="27">
        <f t="shared" si="27"/>
        <v>84012</v>
      </c>
      <c r="U24" s="27">
        <f t="shared" si="27"/>
        <v>85019</v>
      </c>
      <c r="V24" s="27">
        <f t="shared" si="27"/>
        <v>86278</v>
      </c>
      <c r="W24" s="27">
        <f t="shared" si="27"/>
        <v>85819</v>
      </c>
      <c r="X24" s="27">
        <f t="shared" si="27"/>
        <v>95257</v>
      </c>
      <c r="Y24" s="27">
        <f t="shared" si="27"/>
        <v>96211</v>
      </c>
    </row>
    <row r="25" spans="1:25" ht="12.75">
      <c r="A25" s="21" t="s">
        <v>17</v>
      </c>
      <c r="B25" s="26">
        <f t="shared" ref="B25:N25" si="28">(B24/B5)*100</f>
        <v>25.129547397326597</v>
      </c>
      <c r="C25" s="26">
        <f t="shared" ref="C25:D25" si="29">(C24/C5)*100</f>
        <v>25.244477357330354</v>
      </c>
      <c r="D25" s="26">
        <f t="shared" si="29"/>
        <v>27.154824304422874</v>
      </c>
      <c r="E25" s="26">
        <f t="shared" ref="E25:F25" si="30">(E24/E5)*100</f>
        <v>29.164370156237695</v>
      </c>
      <c r="F25" s="26">
        <f t="shared" si="30"/>
        <v>30.34215803802503</v>
      </c>
      <c r="G25" s="26">
        <f t="shared" ref="G25:H25" si="31">(G24/G5)*100</f>
        <v>29.218434142685169</v>
      </c>
      <c r="H25" s="26">
        <f t="shared" si="31"/>
        <v>29.286603165742065</v>
      </c>
      <c r="I25" s="26">
        <f t="shared" ref="I25:J25" si="32">(I24/I5)*100</f>
        <v>30.480353976044167</v>
      </c>
      <c r="J25" s="26">
        <f t="shared" si="32"/>
        <v>31.383701383931655</v>
      </c>
      <c r="K25" s="26">
        <f t="shared" ref="K25:L25" si="33">(K24/K5)*100</f>
        <v>32.785951037971742</v>
      </c>
      <c r="L25" s="26">
        <f t="shared" si="33"/>
        <v>34.672458908687233</v>
      </c>
      <c r="M25" s="26">
        <f t="shared" ref="M25:Y25" si="34">(M24/M5)*100</f>
        <v>35.419009644548957</v>
      </c>
      <c r="N25" s="26">
        <f t="shared" si="34"/>
        <v>23.230596415276889</v>
      </c>
      <c r="O25" s="26">
        <f t="shared" si="34"/>
        <v>22.153884025646096</v>
      </c>
      <c r="P25" s="26">
        <f t="shared" si="34"/>
        <v>25.283211728297456</v>
      </c>
      <c r="Q25" s="26">
        <f t="shared" si="34"/>
        <v>27.579755378952797</v>
      </c>
      <c r="R25" s="26">
        <f t="shared" si="34"/>
        <v>28.342710735948177</v>
      </c>
      <c r="S25" s="26">
        <f t="shared" si="34"/>
        <v>27.776485938327582</v>
      </c>
      <c r="T25" s="26">
        <f t="shared" si="34"/>
        <v>27.947174079371944</v>
      </c>
      <c r="U25" s="26">
        <f t="shared" si="34"/>
        <v>30.134796493802479</v>
      </c>
      <c r="V25" s="26">
        <f t="shared" si="34"/>
        <v>31.249954724908548</v>
      </c>
      <c r="W25" s="26">
        <f t="shared" si="34"/>
        <v>32.727986911703574</v>
      </c>
      <c r="X25" s="26">
        <f t="shared" si="34"/>
        <v>34.617257569810882</v>
      </c>
      <c r="Y25" s="26">
        <f t="shared" si="34"/>
        <v>35.341806560628882</v>
      </c>
    </row>
    <row r="26" spans="1:25">
      <c r="A26" s="15" t="s">
        <v>35</v>
      </c>
      <c r="B26" s="7">
        <v>218</v>
      </c>
      <c r="C26" s="7">
        <v>264</v>
      </c>
      <c r="D26" s="7">
        <v>338</v>
      </c>
      <c r="E26" s="109">
        <v>310</v>
      </c>
      <c r="F26" s="109">
        <v>408</v>
      </c>
      <c r="G26" s="109">
        <v>284</v>
      </c>
      <c r="H26" s="109">
        <v>648</v>
      </c>
      <c r="I26" s="109">
        <v>211</v>
      </c>
      <c r="J26" s="109">
        <v>269</v>
      </c>
      <c r="K26" s="109">
        <v>242</v>
      </c>
      <c r="L26" s="109">
        <v>228</v>
      </c>
      <c r="M26" s="109">
        <v>159</v>
      </c>
      <c r="N26" s="81">
        <v>398</v>
      </c>
      <c r="O26" s="7">
        <v>770</v>
      </c>
      <c r="P26" s="7">
        <v>751</v>
      </c>
      <c r="Q26" s="109">
        <v>1025</v>
      </c>
      <c r="R26" s="109">
        <v>1142</v>
      </c>
      <c r="S26" s="109">
        <v>1222</v>
      </c>
      <c r="T26" s="109">
        <v>1391</v>
      </c>
      <c r="U26" s="109">
        <v>457</v>
      </c>
      <c r="V26" s="109">
        <v>392</v>
      </c>
      <c r="W26" s="109">
        <v>356</v>
      </c>
      <c r="X26" s="109">
        <v>368</v>
      </c>
      <c r="Y26" s="1">
        <v>286</v>
      </c>
    </row>
    <row r="27" spans="1:25">
      <c r="A27" s="15" t="s">
        <v>36</v>
      </c>
      <c r="B27" s="7">
        <v>6625</v>
      </c>
      <c r="C27" s="7">
        <v>7781</v>
      </c>
      <c r="D27" s="7">
        <v>9817</v>
      </c>
      <c r="E27" s="109">
        <v>10046</v>
      </c>
      <c r="F27" s="109">
        <v>9597</v>
      </c>
      <c r="G27" s="109">
        <v>9194</v>
      </c>
      <c r="H27" s="109">
        <v>8893</v>
      </c>
      <c r="I27" s="109">
        <v>9153</v>
      </c>
      <c r="J27" s="109">
        <v>8651</v>
      </c>
      <c r="K27" s="109">
        <v>8318</v>
      </c>
      <c r="L27" s="109">
        <v>8713</v>
      </c>
      <c r="M27" s="109">
        <v>8004</v>
      </c>
      <c r="N27" s="81">
        <v>8908</v>
      </c>
      <c r="O27" s="7">
        <v>8260</v>
      </c>
      <c r="P27" s="7">
        <v>11622</v>
      </c>
      <c r="Q27" s="109">
        <v>13184</v>
      </c>
      <c r="R27" s="109">
        <v>13152</v>
      </c>
      <c r="S27" s="109">
        <v>12610</v>
      </c>
      <c r="T27" s="109">
        <v>13208</v>
      </c>
      <c r="U27" s="109">
        <v>12362</v>
      </c>
      <c r="V27" s="109">
        <v>10758</v>
      </c>
      <c r="W27" s="109">
        <v>10904</v>
      </c>
      <c r="X27" s="109">
        <v>11477</v>
      </c>
      <c r="Y27" s="1">
        <v>10810</v>
      </c>
    </row>
    <row r="28" spans="1:25">
      <c r="A28" s="15" t="s">
        <v>37</v>
      </c>
      <c r="B28" s="7">
        <v>17647</v>
      </c>
      <c r="C28" s="7">
        <v>19936</v>
      </c>
      <c r="D28" s="7">
        <v>28433</v>
      </c>
      <c r="E28" s="109">
        <v>29138</v>
      </c>
      <c r="F28" s="109">
        <v>29393</v>
      </c>
      <c r="G28" s="109">
        <v>27783</v>
      </c>
      <c r="H28" s="109">
        <v>26868</v>
      </c>
      <c r="I28" s="109">
        <v>28593</v>
      </c>
      <c r="J28" s="109">
        <v>29676</v>
      </c>
      <c r="K28" s="109">
        <v>32060</v>
      </c>
      <c r="L28" s="109">
        <v>37411</v>
      </c>
      <c r="M28" s="109">
        <v>38956</v>
      </c>
      <c r="N28" s="81">
        <v>29762</v>
      </c>
      <c r="O28" s="7">
        <v>31537</v>
      </c>
      <c r="P28" s="7">
        <v>49280</v>
      </c>
      <c r="Q28" s="109">
        <v>52254</v>
      </c>
      <c r="R28" s="109">
        <v>50854</v>
      </c>
      <c r="S28" s="109">
        <v>46161</v>
      </c>
      <c r="T28" s="109">
        <v>44173</v>
      </c>
      <c r="U28" s="109">
        <v>47563</v>
      </c>
      <c r="V28" s="109">
        <v>48407</v>
      </c>
      <c r="W28" s="109">
        <v>50018</v>
      </c>
      <c r="X28" s="109">
        <v>57904</v>
      </c>
      <c r="Y28" s="1">
        <v>61211</v>
      </c>
    </row>
    <row r="29" spans="1:25">
      <c r="A29" s="15" t="s">
        <v>38</v>
      </c>
      <c r="B29" s="7">
        <v>1388</v>
      </c>
      <c r="C29" s="7">
        <v>1644</v>
      </c>
      <c r="D29" s="7">
        <v>1731</v>
      </c>
      <c r="E29" s="109">
        <v>1878</v>
      </c>
      <c r="F29" s="109">
        <v>2352</v>
      </c>
      <c r="G29" s="109">
        <v>2370</v>
      </c>
      <c r="H29" s="109">
        <v>2239</v>
      </c>
      <c r="I29" s="109">
        <v>1999</v>
      </c>
      <c r="J29" s="109">
        <v>2229</v>
      </c>
      <c r="K29" s="109">
        <v>2536</v>
      </c>
      <c r="L29" s="109">
        <v>2369</v>
      </c>
      <c r="M29" s="109">
        <v>2406</v>
      </c>
      <c r="N29" s="81">
        <v>2441</v>
      </c>
      <c r="O29" s="7">
        <v>2621</v>
      </c>
      <c r="P29" s="7">
        <v>4153</v>
      </c>
      <c r="Q29" s="109">
        <v>4038</v>
      </c>
      <c r="R29" s="109">
        <v>4401</v>
      </c>
      <c r="S29" s="109">
        <v>3980</v>
      </c>
      <c r="T29" s="109">
        <v>4044</v>
      </c>
      <c r="U29" s="109">
        <v>3488</v>
      </c>
      <c r="V29" s="109">
        <v>3563</v>
      </c>
      <c r="W29" s="109">
        <v>3713</v>
      </c>
      <c r="X29" s="109">
        <v>4485</v>
      </c>
      <c r="Y29" s="1">
        <v>4083</v>
      </c>
    </row>
    <row r="30" spans="1:25">
      <c r="A30" s="15" t="s">
        <v>39</v>
      </c>
      <c r="B30" s="7">
        <v>200</v>
      </c>
      <c r="C30" s="7">
        <v>237</v>
      </c>
      <c r="D30" s="7">
        <v>252</v>
      </c>
      <c r="E30" s="109">
        <v>324</v>
      </c>
      <c r="F30" s="109">
        <v>423</v>
      </c>
      <c r="G30" s="109">
        <v>378</v>
      </c>
      <c r="H30" s="109">
        <v>559</v>
      </c>
      <c r="I30" s="109">
        <v>666</v>
      </c>
      <c r="J30" s="109">
        <v>723</v>
      </c>
      <c r="K30" s="109">
        <v>695</v>
      </c>
      <c r="L30" s="109">
        <v>840</v>
      </c>
      <c r="M30" s="109">
        <v>444</v>
      </c>
      <c r="N30" s="81">
        <v>323</v>
      </c>
      <c r="O30" s="7">
        <v>393</v>
      </c>
      <c r="P30" s="7">
        <v>607</v>
      </c>
      <c r="Q30" s="109">
        <v>709</v>
      </c>
      <c r="R30" s="109">
        <v>862</v>
      </c>
      <c r="S30" s="109">
        <v>786</v>
      </c>
      <c r="T30" s="109">
        <v>833</v>
      </c>
      <c r="U30" s="109">
        <v>946</v>
      </c>
      <c r="V30" s="109">
        <v>963</v>
      </c>
      <c r="W30" s="109">
        <v>950</v>
      </c>
      <c r="X30" s="109">
        <v>1008</v>
      </c>
      <c r="Y30" s="1">
        <v>665</v>
      </c>
    </row>
    <row r="31" spans="1:25">
      <c r="A31" s="15" t="s">
        <v>40</v>
      </c>
      <c r="B31" s="7">
        <v>602</v>
      </c>
      <c r="C31" s="7">
        <v>438</v>
      </c>
      <c r="D31" s="7">
        <v>525</v>
      </c>
      <c r="E31" s="109">
        <v>480</v>
      </c>
      <c r="F31" s="109">
        <v>583</v>
      </c>
      <c r="G31" s="109">
        <v>578</v>
      </c>
      <c r="H31" s="109">
        <v>579</v>
      </c>
      <c r="I31" s="109">
        <v>611</v>
      </c>
      <c r="J31" s="109">
        <v>661</v>
      </c>
      <c r="K31" s="109">
        <v>854</v>
      </c>
      <c r="L31" s="109">
        <v>861</v>
      </c>
      <c r="M31" s="109">
        <v>1078</v>
      </c>
      <c r="N31" s="81">
        <v>1245</v>
      </c>
      <c r="O31" s="7">
        <v>1123</v>
      </c>
      <c r="P31" s="7">
        <v>1209</v>
      </c>
      <c r="Q31" s="109">
        <v>1319</v>
      </c>
      <c r="R31" s="109">
        <v>1375</v>
      </c>
      <c r="S31" s="109">
        <v>1259</v>
      </c>
      <c r="T31" s="109">
        <v>1373</v>
      </c>
      <c r="U31" s="109">
        <v>1269</v>
      </c>
      <c r="V31" s="109">
        <v>1155</v>
      </c>
      <c r="W31" s="109">
        <v>1443</v>
      </c>
      <c r="X31" s="109">
        <v>1459</v>
      </c>
      <c r="Y31" s="1">
        <v>2117</v>
      </c>
    </row>
    <row r="32" spans="1:25">
      <c r="A32" s="15" t="s">
        <v>41</v>
      </c>
      <c r="B32" s="7">
        <v>227</v>
      </c>
      <c r="C32" s="7">
        <v>258</v>
      </c>
      <c r="D32" s="7">
        <v>268</v>
      </c>
      <c r="E32" s="109">
        <v>262</v>
      </c>
      <c r="F32" s="109">
        <v>311</v>
      </c>
      <c r="G32" s="109">
        <v>343</v>
      </c>
      <c r="H32" s="109">
        <v>351</v>
      </c>
      <c r="I32" s="109">
        <v>385</v>
      </c>
      <c r="J32" s="109">
        <v>390</v>
      </c>
      <c r="K32" s="109">
        <v>361</v>
      </c>
      <c r="L32" s="109">
        <v>377</v>
      </c>
      <c r="M32" s="109">
        <v>356</v>
      </c>
      <c r="N32" s="81">
        <v>384</v>
      </c>
      <c r="O32" s="7">
        <v>330</v>
      </c>
      <c r="P32" s="7">
        <v>423</v>
      </c>
      <c r="Q32" s="109">
        <v>505</v>
      </c>
      <c r="R32" s="109">
        <v>522</v>
      </c>
      <c r="S32" s="109">
        <v>505</v>
      </c>
      <c r="T32" s="109">
        <v>589</v>
      </c>
      <c r="U32" s="109">
        <v>468</v>
      </c>
      <c r="V32" s="109">
        <v>449</v>
      </c>
      <c r="W32" s="109">
        <v>555</v>
      </c>
      <c r="X32" s="109">
        <v>604</v>
      </c>
      <c r="Y32" s="1">
        <v>514</v>
      </c>
    </row>
    <row r="33" spans="1:25">
      <c r="A33" s="15" t="s">
        <v>42</v>
      </c>
      <c r="B33" s="7">
        <v>303</v>
      </c>
      <c r="C33" s="7">
        <v>415</v>
      </c>
      <c r="D33" s="7">
        <v>518</v>
      </c>
      <c r="E33" s="109">
        <v>724</v>
      </c>
      <c r="F33" s="109">
        <v>891</v>
      </c>
      <c r="G33" s="109">
        <v>854</v>
      </c>
      <c r="H33" s="109">
        <v>846</v>
      </c>
      <c r="I33" s="109">
        <v>972</v>
      </c>
      <c r="J33" s="109">
        <v>790</v>
      </c>
      <c r="K33" s="109">
        <v>768</v>
      </c>
      <c r="L33" s="109">
        <v>810</v>
      </c>
      <c r="M33" s="109">
        <v>814</v>
      </c>
      <c r="N33" s="81">
        <v>1103</v>
      </c>
      <c r="O33" s="7">
        <v>1419</v>
      </c>
      <c r="P33" s="7">
        <v>2228</v>
      </c>
      <c r="Q33" s="109">
        <v>2945</v>
      </c>
      <c r="R33" s="109">
        <v>2819</v>
      </c>
      <c r="S33" s="109">
        <v>2378</v>
      </c>
      <c r="T33" s="109">
        <v>2420</v>
      </c>
      <c r="U33" s="109">
        <v>2056</v>
      </c>
      <c r="V33" s="109">
        <v>1794</v>
      </c>
      <c r="W33" s="109">
        <v>1881</v>
      </c>
      <c r="X33" s="109">
        <v>2077</v>
      </c>
      <c r="Y33" s="1">
        <v>1841</v>
      </c>
    </row>
    <row r="34" spans="1:25">
      <c r="A34" s="15" t="s">
        <v>43</v>
      </c>
      <c r="B34" s="7">
        <v>1134</v>
      </c>
      <c r="C34" s="7">
        <v>1220</v>
      </c>
      <c r="D34" s="7">
        <v>1879</v>
      </c>
      <c r="E34" s="109">
        <v>1903</v>
      </c>
      <c r="F34" s="109">
        <v>2433</v>
      </c>
      <c r="G34" s="109">
        <v>2116</v>
      </c>
      <c r="H34" s="109">
        <v>1984</v>
      </c>
      <c r="I34" s="109">
        <v>1894</v>
      </c>
      <c r="J34" s="109">
        <v>3404</v>
      </c>
      <c r="K34" s="109">
        <v>2694</v>
      </c>
      <c r="L34" s="109">
        <v>2614</v>
      </c>
      <c r="M34" s="109">
        <v>1895</v>
      </c>
      <c r="N34" s="81">
        <v>1653</v>
      </c>
      <c r="O34" s="7">
        <v>1675</v>
      </c>
      <c r="P34" s="7">
        <v>2984</v>
      </c>
      <c r="Q34" s="109">
        <v>3334</v>
      </c>
      <c r="R34" s="109">
        <v>4272</v>
      </c>
      <c r="S34" s="109">
        <v>3324</v>
      </c>
      <c r="T34" s="109">
        <v>3045</v>
      </c>
      <c r="U34" s="109">
        <v>3527</v>
      </c>
      <c r="V34" s="109">
        <v>6255</v>
      </c>
      <c r="W34" s="109">
        <v>4181</v>
      </c>
      <c r="X34" s="109">
        <v>4186</v>
      </c>
      <c r="Y34" s="1">
        <v>3097</v>
      </c>
    </row>
    <row r="35" spans="1:25">
      <c r="A35" s="15" t="s">
        <v>44</v>
      </c>
      <c r="B35" s="7">
        <v>863</v>
      </c>
      <c r="C35" s="7">
        <v>1037</v>
      </c>
      <c r="D35" s="7">
        <v>1380</v>
      </c>
      <c r="E35" s="109">
        <v>1338</v>
      </c>
      <c r="F35" s="109">
        <v>1442</v>
      </c>
      <c r="G35" s="109">
        <v>1405</v>
      </c>
      <c r="H35" s="109">
        <v>1352</v>
      </c>
      <c r="I35" s="109">
        <v>1278</v>
      </c>
      <c r="J35" s="109">
        <v>1197</v>
      </c>
      <c r="K35" s="109">
        <v>1301</v>
      </c>
      <c r="L35" s="109">
        <v>1085</v>
      </c>
      <c r="M35" s="109">
        <v>830</v>
      </c>
      <c r="N35" s="81">
        <v>3465</v>
      </c>
      <c r="O35" s="7">
        <v>3448</v>
      </c>
      <c r="P35" s="7">
        <v>4175</v>
      </c>
      <c r="Q35" s="109">
        <v>3998</v>
      </c>
      <c r="R35" s="109">
        <v>3930</v>
      </c>
      <c r="S35" s="109">
        <v>3252</v>
      </c>
      <c r="T35" s="109">
        <v>3036</v>
      </c>
      <c r="U35" s="109">
        <v>3101</v>
      </c>
      <c r="V35" s="109">
        <v>2762</v>
      </c>
      <c r="W35" s="109">
        <v>2800</v>
      </c>
      <c r="X35" s="109">
        <v>2456</v>
      </c>
      <c r="Y35" s="1">
        <v>1917</v>
      </c>
    </row>
    <row r="36" spans="1:25">
      <c r="A36" s="15" t="s">
        <v>45</v>
      </c>
      <c r="B36" s="7">
        <v>732</v>
      </c>
      <c r="C36" s="7">
        <v>1043</v>
      </c>
      <c r="D36" s="7">
        <v>1264</v>
      </c>
      <c r="E36" s="109">
        <v>1147</v>
      </c>
      <c r="F36" s="109">
        <v>1235</v>
      </c>
      <c r="G36" s="109">
        <v>1267</v>
      </c>
      <c r="H36" s="109">
        <v>1226</v>
      </c>
      <c r="I36" s="109">
        <v>1437</v>
      </c>
      <c r="J36" s="109">
        <v>2089</v>
      </c>
      <c r="K36" s="109">
        <v>2350</v>
      </c>
      <c r="L36" s="109">
        <v>2047</v>
      </c>
      <c r="M36" s="109">
        <v>4086</v>
      </c>
      <c r="N36" s="81">
        <v>2426</v>
      </c>
      <c r="O36" s="7">
        <v>2813</v>
      </c>
      <c r="P36" s="7">
        <v>3488</v>
      </c>
      <c r="Q36" s="109">
        <v>3178</v>
      </c>
      <c r="R36" s="109">
        <v>3113</v>
      </c>
      <c r="S36" s="109">
        <v>3268</v>
      </c>
      <c r="T36" s="109">
        <v>2880</v>
      </c>
      <c r="U36" s="109">
        <v>2929</v>
      </c>
      <c r="V36" s="109">
        <v>3724</v>
      </c>
      <c r="W36" s="109">
        <v>3623</v>
      </c>
      <c r="X36" s="109">
        <v>3576</v>
      </c>
      <c r="Y36" s="1">
        <v>5063</v>
      </c>
    </row>
    <row r="37" spans="1:25">
      <c r="A37" s="15" t="s">
        <v>46</v>
      </c>
      <c r="B37" s="7">
        <v>2225</v>
      </c>
      <c r="C37" s="7">
        <v>2748</v>
      </c>
      <c r="D37" s="7">
        <v>3527</v>
      </c>
      <c r="E37" s="109">
        <v>3429</v>
      </c>
      <c r="F37" s="109">
        <v>3445</v>
      </c>
      <c r="G37" s="109">
        <v>3413</v>
      </c>
      <c r="H37" s="109">
        <v>3520</v>
      </c>
      <c r="I37" s="109">
        <v>3840</v>
      </c>
      <c r="J37" s="109">
        <v>3653</v>
      </c>
      <c r="K37" s="109">
        <v>3437</v>
      </c>
      <c r="L37" s="109">
        <v>3530</v>
      </c>
      <c r="M37" s="109">
        <v>2929</v>
      </c>
      <c r="N37" s="81">
        <v>4252</v>
      </c>
      <c r="O37" s="7">
        <v>4706</v>
      </c>
      <c r="P37" s="7">
        <v>8295</v>
      </c>
      <c r="Q37" s="109">
        <v>7826</v>
      </c>
      <c r="R37" s="109">
        <v>7477</v>
      </c>
      <c r="S37" s="109">
        <v>6902</v>
      </c>
      <c r="T37" s="109">
        <v>6642</v>
      </c>
      <c r="U37" s="109">
        <v>6447</v>
      </c>
      <c r="V37" s="109">
        <v>5673</v>
      </c>
      <c r="W37" s="109">
        <v>5011</v>
      </c>
      <c r="X37" s="109">
        <v>5347</v>
      </c>
      <c r="Y37" s="1">
        <v>4263</v>
      </c>
    </row>
    <row r="38" spans="1:25">
      <c r="A38" s="16" t="s">
        <v>47</v>
      </c>
      <c r="B38" s="7">
        <v>1055</v>
      </c>
      <c r="C38" s="7">
        <v>1159</v>
      </c>
      <c r="D38" s="7">
        <v>1512</v>
      </c>
      <c r="E38" s="110">
        <v>877</v>
      </c>
      <c r="F38" s="109">
        <v>1652</v>
      </c>
      <c r="G38" s="109">
        <v>1471</v>
      </c>
      <c r="H38" s="109">
        <v>1298</v>
      </c>
      <c r="I38" s="109">
        <v>695</v>
      </c>
      <c r="J38" s="109">
        <v>784</v>
      </c>
      <c r="K38" s="109">
        <v>766</v>
      </c>
      <c r="L38" s="109">
        <v>332</v>
      </c>
      <c r="M38" s="109">
        <v>401</v>
      </c>
      <c r="N38" s="81">
        <v>305</v>
      </c>
      <c r="O38" s="7">
        <v>302</v>
      </c>
      <c r="P38" s="7">
        <v>326</v>
      </c>
      <c r="Q38" s="110">
        <v>323</v>
      </c>
      <c r="R38" s="109">
        <v>331</v>
      </c>
      <c r="S38" s="109">
        <v>359</v>
      </c>
      <c r="T38" s="109">
        <v>378</v>
      </c>
      <c r="U38" s="109">
        <v>406</v>
      </c>
      <c r="V38" s="109">
        <v>383</v>
      </c>
      <c r="W38" s="109">
        <v>384</v>
      </c>
      <c r="X38" s="109">
        <v>310</v>
      </c>
      <c r="Y38" s="1">
        <v>344</v>
      </c>
    </row>
    <row r="39" spans="1:25" ht="12.75">
      <c r="A39" s="20" t="s">
        <v>48</v>
      </c>
      <c r="B39" s="27">
        <f t="shared" ref="B39:N39" si="35">SUM(B41:B52)</f>
        <v>24560</v>
      </c>
      <c r="C39" s="27">
        <f t="shared" ref="C39:D39" si="36">SUM(C41:C52)</f>
        <v>28142</v>
      </c>
      <c r="D39" s="27">
        <f t="shared" si="36"/>
        <v>33688</v>
      </c>
      <c r="E39" s="27">
        <f t="shared" ref="E39:F39" si="37">SUM(E41:E52)</f>
        <v>31045</v>
      </c>
      <c r="F39" s="27">
        <f t="shared" si="37"/>
        <v>31792</v>
      </c>
      <c r="G39" s="27">
        <f t="shared" ref="G39:H39" si="38">SUM(G41:G52)</f>
        <v>31970</v>
      </c>
      <c r="H39" s="27">
        <f t="shared" si="38"/>
        <v>32408</v>
      </c>
      <c r="I39" s="27">
        <f t="shared" ref="I39:J39" si="39">SUM(I41:I52)</f>
        <v>31388</v>
      </c>
      <c r="J39" s="27">
        <f t="shared" si="39"/>
        <v>32758</v>
      </c>
      <c r="K39" s="27">
        <f t="shared" ref="K39:L39" si="40">SUM(K41:K52)</f>
        <v>33009</v>
      </c>
      <c r="L39" s="27">
        <f t="shared" si="40"/>
        <v>34177</v>
      </c>
      <c r="M39" s="27">
        <f t="shared" ref="M39:Y39" si="41">SUM(M41:M52)</f>
        <v>35120</v>
      </c>
      <c r="N39" s="27">
        <f t="shared" si="41"/>
        <v>52984</v>
      </c>
      <c r="O39" s="27">
        <f t="shared" si="41"/>
        <v>57612</v>
      </c>
      <c r="P39" s="27">
        <f t="shared" si="41"/>
        <v>71508</v>
      </c>
      <c r="Q39" s="27">
        <f t="shared" si="41"/>
        <v>67669</v>
      </c>
      <c r="R39" s="27">
        <f t="shared" si="41"/>
        <v>66346</v>
      </c>
      <c r="S39" s="27">
        <f t="shared" si="41"/>
        <v>60885</v>
      </c>
      <c r="T39" s="27">
        <f t="shared" si="41"/>
        <v>60951</v>
      </c>
      <c r="U39" s="27">
        <f t="shared" si="41"/>
        <v>52986</v>
      </c>
      <c r="V39" s="27">
        <f t="shared" si="41"/>
        <v>53706</v>
      </c>
      <c r="W39" s="27">
        <f t="shared" si="41"/>
        <v>51299</v>
      </c>
      <c r="X39" s="27">
        <f t="shared" si="41"/>
        <v>52456</v>
      </c>
      <c r="Y39" s="27">
        <f t="shared" si="41"/>
        <v>55061</v>
      </c>
    </row>
    <row r="40" spans="1:25" ht="12.75">
      <c r="A40" s="21" t="s">
        <v>17</v>
      </c>
      <c r="B40" s="26">
        <f t="shared" ref="B40:N40" si="42">(B39/B5)*100</f>
        <v>18.579177099802557</v>
      </c>
      <c r="C40" s="26">
        <f t="shared" ref="C40:D40" si="43">(C39/C5)*100</f>
        <v>18.607388208223959</v>
      </c>
      <c r="D40" s="26">
        <f t="shared" si="43"/>
        <v>17.782282115842428</v>
      </c>
      <c r="E40" s="26">
        <f t="shared" ref="E40:F40" si="44">(E39/E5)*100</f>
        <v>17.460040718535932</v>
      </c>
      <c r="F40" s="26">
        <f t="shared" si="44"/>
        <v>17.8092474539812</v>
      </c>
      <c r="G40" s="26">
        <f t="shared" ref="G40:H40" si="45">(G39/G5)*100</f>
        <v>18.153632997933087</v>
      </c>
      <c r="H40" s="26">
        <f t="shared" si="45"/>
        <v>18.845585755323725</v>
      </c>
      <c r="I40" s="26">
        <f t="shared" ref="I40:J40" si="46">(I39/I5)*100</f>
        <v>18.493009444467358</v>
      </c>
      <c r="J40" s="26">
        <f t="shared" si="46"/>
        <v>18.858083680659497</v>
      </c>
      <c r="K40" s="26">
        <f t="shared" ref="K40:L40" si="47">(K39/K5)*100</f>
        <v>19.194626969820316</v>
      </c>
      <c r="L40" s="26">
        <f t="shared" si="47"/>
        <v>19.357378311942817</v>
      </c>
      <c r="M40" s="26">
        <f t="shared" ref="M40:Y40" si="48">(M39/M5)*100</f>
        <v>19.947971691147234</v>
      </c>
      <c r="N40" s="26">
        <f t="shared" si="48"/>
        <v>21.721519817648119</v>
      </c>
      <c r="O40" s="26">
        <f t="shared" si="48"/>
        <v>21.488114997146702</v>
      </c>
      <c r="P40" s="26">
        <f t="shared" si="48"/>
        <v>20.19133027626556</v>
      </c>
      <c r="Q40" s="26">
        <f t="shared" si="48"/>
        <v>19.720349825000071</v>
      </c>
      <c r="R40" s="26">
        <f t="shared" si="48"/>
        <v>19.95146404760974</v>
      </c>
      <c r="S40" s="26">
        <f t="shared" si="48"/>
        <v>19.66341123125218</v>
      </c>
      <c r="T40" s="26">
        <f t="shared" si="48"/>
        <v>20.275772595722032</v>
      </c>
      <c r="U40" s="26">
        <f t="shared" si="48"/>
        <v>18.780770498601704</v>
      </c>
      <c r="V40" s="26">
        <f t="shared" si="48"/>
        <v>19.452352493752038</v>
      </c>
      <c r="W40" s="26">
        <f t="shared" si="48"/>
        <v>19.563418364039219</v>
      </c>
      <c r="X40" s="26">
        <f t="shared" si="48"/>
        <v>19.062986059628159</v>
      </c>
      <c r="Y40" s="26">
        <f t="shared" si="48"/>
        <v>20.225911912720861</v>
      </c>
    </row>
    <row r="41" spans="1:25">
      <c r="A41" s="15" t="s">
        <v>49</v>
      </c>
      <c r="B41" s="7">
        <v>5129</v>
      </c>
      <c r="C41" s="7">
        <v>4974</v>
      </c>
      <c r="D41" s="7">
        <v>6165</v>
      </c>
      <c r="E41" s="109">
        <v>5630</v>
      </c>
      <c r="F41" s="109">
        <v>5922</v>
      </c>
      <c r="G41" s="109">
        <v>5401</v>
      </c>
      <c r="H41" s="109">
        <v>5528</v>
      </c>
      <c r="I41" s="109">
        <v>5330</v>
      </c>
      <c r="J41" s="109">
        <v>5338</v>
      </c>
      <c r="K41" s="109">
        <v>4997</v>
      </c>
      <c r="L41" s="109">
        <v>5221</v>
      </c>
      <c r="M41" s="109">
        <v>7910</v>
      </c>
      <c r="N41" s="81">
        <v>8655</v>
      </c>
      <c r="O41" s="7">
        <v>10147</v>
      </c>
      <c r="P41" s="7">
        <v>13402</v>
      </c>
      <c r="Q41" s="109">
        <v>12272</v>
      </c>
      <c r="R41" s="109">
        <v>12920</v>
      </c>
      <c r="S41" s="109">
        <v>9805</v>
      </c>
      <c r="T41" s="109">
        <v>8918</v>
      </c>
      <c r="U41" s="109">
        <v>7118</v>
      </c>
      <c r="V41" s="109">
        <v>8140</v>
      </c>
      <c r="W41" s="109">
        <v>7528</v>
      </c>
      <c r="X41" s="109">
        <v>7922</v>
      </c>
      <c r="Y41" s="1">
        <v>12703</v>
      </c>
    </row>
    <row r="42" spans="1:25">
      <c r="A42" s="15" t="s">
        <v>50</v>
      </c>
      <c r="B42" s="7">
        <v>1607</v>
      </c>
      <c r="C42" s="7">
        <v>1867</v>
      </c>
      <c r="D42" s="7">
        <v>2423</v>
      </c>
      <c r="E42" s="109">
        <v>2497</v>
      </c>
      <c r="F42" s="109">
        <v>3107</v>
      </c>
      <c r="G42" s="109">
        <v>4151</v>
      </c>
      <c r="H42" s="109">
        <v>4141</v>
      </c>
      <c r="I42" s="109">
        <v>4151</v>
      </c>
      <c r="J42" s="109">
        <v>5060</v>
      </c>
      <c r="K42" s="109">
        <v>6133</v>
      </c>
      <c r="L42" s="109">
        <v>6126</v>
      </c>
      <c r="M42" s="109">
        <v>5980</v>
      </c>
      <c r="N42" s="81">
        <v>4699</v>
      </c>
      <c r="O42" s="7">
        <v>4429</v>
      </c>
      <c r="P42" s="7">
        <v>5919</v>
      </c>
      <c r="Q42" s="109">
        <v>6453</v>
      </c>
      <c r="R42" s="109">
        <v>6378</v>
      </c>
      <c r="S42" s="109">
        <v>7689</v>
      </c>
      <c r="T42" s="109">
        <v>8533</v>
      </c>
      <c r="U42" s="109">
        <v>7603</v>
      </c>
      <c r="V42" s="109">
        <v>8906</v>
      </c>
      <c r="W42" s="109">
        <v>8759</v>
      </c>
      <c r="X42" s="109">
        <v>8927</v>
      </c>
      <c r="Y42" s="1">
        <v>8749</v>
      </c>
    </row>
    <row r="43" spans="1:25">
      <c r="A43" s="15" t="s">
        <v>51</v>
      </c>
      <c r="B43" s="7">
        <v>1030</v>
      </c>
      <c r="C43" s="7">
        <v>1167</v>
      </c>
      <c r="D43" s="7">
        <v>1519</v>
      </c>
      <c r="E43" s="109">
        <v>1371</v>
      </c>
      <c r="F43" s="109">
        <v>1251</v>
      </c>
      <c r="G43" s="109">
        <v>1420</v>
      </c>
      <c r="H43" s="109">
        <v>1488</v>
      </c>
      <c r="I43" s="109">
        <v>1407</v>
      </c>
      <c r="J43" s="109">
        <v>1509</v>
      </c>
      <c r="K43" s="109">
        <v>1555</v>
      </c>
      <c r="L43" s="109">
        <v>1421</v>
      </c>
      <c r="M43" s="109">
        <v>1392</v>
      </c>
      <c r="N43" s="81">
        <v>3181</v>
      </c>
      <c r="O43" s="7">
        <v>3395</v>
      </c>
      <c r="P43" s="7">
        <v>3890</v>
      </c>
      <c r="Q43" s="109">
        <v>3888</v>
      </c>
      <c r="R43" s="109">
        <v>3524</v>
      </c>
      <c r="S43" s="109">
        <v>3281</v>
      </c>
      <c r="T43" s="109">
        <v>3018</v>
      </c>
      <c r="U43" s="109">
        <v>2819</v>
      </c>
      <c r="V43" s="109">
        <v>2549</v>
      </c>
      <c r="W43" s="109">
        <v>2605</v>
      </c>
      <c r="X43" s="109">
        <v>2348</v>
      </c>
      <c r="Y43" s="1">
        <v>2325</v>
      </c>
    </row>
    <row r="44" spans="1:25">
      <c r="A44" s="15" t="s">
        <v>52</v>
      </c>
      <c r="B44" s="7">
        <v>1622</v>
      </c>
      <c r="C44" s="7">
        <v>2170</v>
      </c>
      <c r="D44" s="7">
        <v>2507</v>
      </c>
      <c r="E44" s="109">
        <v>2135</v>
      </c>
      <c r="F44" s="109">
        <v>2352</v>
      </c>
      <c r="G44" s="109">
        <v>2206</v>
      </c>
      <c r="H44" s="109">
        <v>1988</v>
      </c>
      <c r="I44" s="109">
        <v>2227</v>
      </c>
      <c r="J44" s="109">
        <v>2099</v>
      </c>
      <c r="K44" s="109">
        <v>2108</v>
      </c>
      <c r="L44" s="109">
        <v>2285</v>
      </c>
      <c r="M44" s="109">
        <v>2290</v>
      </c>
      <c r="N44" s="81">
        <v>2839</v>
      </c>
      <c r="O44" s="7">
        <v>3697</v>
      </c>
      <c r="P44" s="7">
        <v>4017</v>
      </c>
      <c r="Q44" s="109">
        <v>3911</v>
      </c>
      <c r="R44" s="109">
        <v>4033</v>
      </c>
      <c r="S44" s="109">
        <v>3607</v>
      </c>
      <c r="T44" s="109">
        <v>3176</v>
      </c>
      <c r="U44" s="109">
        <v>2722</v>
      </c>
      <c r="V44" s="109">
        <v>2400</v>
      </c>
      <c r="W44" s="109">
        <v>2533</v>
      </c>
      <c r="X44" s="109">
        <v>2572</v>
      </c>
      <c r="Y44" s="1">
        <v>2508</v>
      </c>
    </row>
    <row r="45" spans="1:25">
      <c r="A45" s="15" t="s">
        <v>53</v>
      </c>
      <c r="B45" s="7">
        <v>2838</v>
      </c>
      <c r="C45" s="7">
        <v>3532</v>
      </c>
      <c r="D45" s="7">
        <v>4708</v>
      </c>
      <c r="E45" s="109">
        <v>4456</v>
      </c>
      <c r="F45" s="109">
        <v>4138</v>
      </c>
      <c r="G45" s="109">
        <v>3561</v>
      </c>
      <c r="H45" s="109">
        <v>3871</v>
      </c>
      <c r="I45" s="109">
        <v>3705</v>
      </c>
      <c r="J45" s="109">
        <v>3523</v>
      </c>
      <c r="K45" s="109">
        <v>3465</v>
      </c>
      <c r="L45" s="109">
        <v>3726</v>
      </c>
      <c r="M45" s="109">
        <v>4099</v>
      </c>
      <c r="N45" s="81">
        <v>6805</v>
      </c>
      <c r="O45" s="7">
        <v>7658</v>
      </c>
      <c r="P45" s="7">
        <v>11831</v>
      </c>
      <c r="Q45" s="109">
        <v>11247</v>
      </c>
      <c r="R45" s="109">
        <v>10479</v>
      </c>
      <c r="S45" s="109">
        <v>9392</v>
      </c>
      <c r="T45" s="109">
        <v>10340</v>
      </c>
      <c r="U45" s="109">
        <v>8929</v>
      </c>
      <c r="V45" s="109">
        <v>8151</v>
      </c>
      <c r="W45" s="109">
        <v>7120</v>
      </c>
      <c r="X45" s="109">
        <v>7293</v>
      </c>
      <c r="Y45" s="1">
        <v>7052</v>
      </c>
    </row>
    <row r="46" spans="1:25">
      <c r="A46" s="15" t="s">
        <v>54</v>
      </c>
      <c r="B46" s="7">
        <v>3305</v>
      </c>
      <c r="C46" s="7">
        <v>3206</v>
      </c>
      <c r="D46" s="7">
        <v>3454</v>
      </c>
      <c r="E46" s="109">
        <v>3352</v>
      </c>
      <c r="F46" s="109">
        <v>3526</v>
      </c>
      <c r="G46" s="109">
        <v>3481</v>
      </c>
      <c r="H46" s="109">
        <v>2966</v>
      </c>
      <c r="I46" s="109">
        <v>2961</v>
      </c>
      <c r="J46" s="109">
        <v>2948</v>
      </c>
      <c r="K46" s="109">
        <v>2757</v>
      </c>
      <c r="L46" s="109">
        <v>2694</v>
      </c>
      <c r="M46" s="109">
        <v>2595</v>
      </c>
      <c r="N46" s="81">
        <v>4301</v>
      </c>
      <c r="O46" s="7">
        <v>4336</v>
      </c>
      <c r="P46" s="7">
        <v>5195</v>
      </c>
      <c r="Q46" s="109">
        <v>4916</v>
      </c>
      <c r="R46" s="109">
        <v>5050</v>
      </c>
      <c r="S46" s="109">
        <v>4626</v>
      </c>
      <c r="T46" s="109">
        <v>4309</v>
      </c>
      <c r="U46" s="109">
        <v>3583</v>
      </c>
      <c r="V46" s="109">
        <v>3192</v>
      </c>
      <c r="W46" s="109">
        <v>3015</v>
      </c>
      <c r="X46" s="109">
        <v>3019</v>
      </c>
      <c r="Y46" s="1">
        <v>2805</v>
      </c>
    </row>
    <row r="47" spans="1:25">
      <c r="A47" s="15" t="s">
        <v>55</v>
      </c>
      <c r="B47" s="7">
        <v>1914</v>
      </c>
      <c r="C47" s="7">
        <v>2738</v>
      </c>
      <c r="D47" s="7">
        <v>3537</v>
      </c>
      <c r="E47" s="109">
        <v>2946</v>
      </c>
      <c r="F47" s="109">
        <v>2832</v>
      </c>
      <c r="G47" s="109">
        <v>2766</v>
      </c>
      <c r="H47" s="109">
        <v>3182</v>
      </c>
      <c r="I47" s="109">
        <v>2883</v>
      </c>
      <c r="J47" s="109">
        <v>2973</v>
      </c>
      <c r="K47" s="109">
        <v>2442</v>
      </c>
      <c r="L47" s="109">
        <v>2560</v>
      </c>
      <c r="M47" s="109">
        <v>2149</v>
      </c>
      <c r="N47" s="81">
        <v>4880</v>
      </c>
      <c r="O47" s="7">
        <v>5396</v>
      </c>
      <c r="P47" s="7">
        <v>7341</v>
      </c>
      <c r="Q47" s="109">
        <v>5655</v>
      </c>
      <c r="R47" s="109">
        <v>5587</v>
      </c>
      <c r="S47" s="109">
        <v>4629</v>
      </c>
      <c r="T47" s="109">
        <v>5664</v>
      </c>
      <c r="U47" s="109">
        <v>4827</v>
      </c>
      <c r="V47" s="109">
        <v>4850</v>
      </c>
      <c r="W47" s="109">
        <v>4357</v>
      </c>
      <c r="X47" s="109">
        <v>4286</v>
      </c>
      <c r="Y47" s="1">
        <v>3956</v>
      </c>
    </row>
    <row r="48" spans="1:25">
      <c r="A48" s="15" t="s">
        <v>56</v>
      </c>
      <c r="B48" s="7">
        <v>378</v>
      </c>
      <c r="C48" s="7">
        <v>405</v>
      </c>
      <c r="D48" s="7">
        <v>494</v>
      </c>
      <c r="E48" s="109">
        <v>518</v>
      </c>
      <c r="F48" s="109">
        <v>599</v>
      </c>
      <c r="G48" s="109">
        <v>537</v>
      </c>
      <c r="H48" s="109">
        <v>518</v>
      </c>
      <c r="I48" s="109">
        <v>448</v>
      </c>
      <c r="J48" s="109">
        <v>521</v>
      </c>
      <c r="K48" s="109">
        <v>731</v>
      </c>
      <c r="L48" s="109">
        <v>707</v>
      </c>
      <c r="M48" s="109">
        <v>608</v>
      </c>
      <c r="N48" s="81">
        <v>1545</v>
      </c>
      <c r="O48" s="7">
        <v>1474</v>
      </c>
      <c r="P48" s="7">
        <v>1529</v>
      </c>
      <c r="Q48" s="109">
        <v>1491</v>
      </c>
      <c r="R48" s="109">
        <v>1525</v>
      </c>
      <c r="S48" s="109">
        <v>1348</v>
      </c>
      <c r="T48" s="109">
        <v>1139</v>
      </c>
      <c r="U48" s="109">
        <v>944</v>
      </c>
      <c r="V48" s="109">
        <v>1001</v>
      </c>
      <c r="W48" s="109">
        <v>1142</v>
      </c>
      <c r="X48" s="109">
        <v>960</v>
      </c>
      <c r="Y48" s="1">
        <v>865</v>
      </c>
    </row>
    <row r="49" spans="1:25">
      <c r="A49" s="15" t="s">
        <v>57</v>
      </c>
      <c r="B49" s="7">
        <v>302</v>
      </c>
      <c r="C49" s="7">
        <v>322</v>
      </c>
      <c r="D49" s="7">
        <v>367</v>
      </c>
      <c r="E49" s="109">
        <v>226</v>
      </c>
      <c r="F49" s="109">
        <v>302</v>
      </c>
      <c r="G49" s="109">
        <v>306</v>
      </c>
      <c r="H49" s="109">
        <v>269</v>
      </c>
      <c r="I49" s="109">
        <v>261</v>
      </c>
      <c r="J49" s="109">
        <v>290</v>
      </c>
      <c r="K49" s="109">
        <v>292</v>
      </c>
      <c r="L49" s="109">
        <v>275</v>
      </c>
      <c r="M49" s="109">
        <v>190</v>
      </c>
      <c r="N49" s="81">
        <v>435</v>
      </c>
      <c r="O49" s="7">
        <v>497</v>
      </c>
      <c r="P49" s="7">
        <v>549</v>
      </c>
      <c r="Q49" s="109">
        <v>474</v>
      </c>
      <c r="R49" s="109">
        <v>531</v>
      </c>
      <c r="S49" s="109">
        <v>460</v>
      </c>
      <c r="T49" s="109">
        <v>499</v>
      </c>
      <c r="U49" s="109">
        <v>385</v>
      </c>
      <c r="V49" s="109">
        <v>418</v>
      </c>
      <c r="W49" s="109">
        <v>392</v>
      </c>
      <c r="X49" s="109">
        <v>459</v>
      </c>
      <c r="Y49" s="1">
        <v>430</v>
      </c>
    </row>
    <row r="50" spans="1:25">
      <c r="A50" s="15" t="s">
        <v>58</v>
      </c>
      <c r="B50" s="7">
        <v>3864</v>
      </c>
      <c r="C50" s="7">
        <v>4472</v>
      </c>
      <c r="D50" s="7">
        <v>5162</v>
      </c>
      <c r="E50" s="109">
        <v>4813</v>
      </c>
      <c r="F50" s="109">
        <v>4247</v>
      </c>
      <c r="G50" s="109">
        <v>4621</v>
      </c>
      <c r="H50" s="109">
        <v>4864</v>
      </c>
      <c r="I50" s="109">
        <v>4536</v>
      </c>
      <c r="J50" s="109">
        <v>4767</v>
      </c>
      <c r="K50" s="109">
        <v>4624</v>
      </c>
      <c r="L50" s="109">
        <v>5127</v>
      </c>
      <c r="M50" s="109">
        <v>4483</v>
      </c>
      <c r="N50" s="81">
        <v>10886</v>
      </c>
      <c r="O50" s="7">
        <v>11615</v>
      </c>
      <c r="P50" s="7">
        <v>12146</v>
      </c>
      <c r="Q50" s="109">
        <v>11581</v>
      </c>
      <c r="R50" s="109">
        <v>10910</v>
      </c>
      <c r="S50" s="109">
        <v>10852</v>
      </c>
      <c r="T50" s="109">
        <v>10138</v>
      </c>
      <c r="U50" s="109">
        <v>9321</v>
      </c>
      <c r="V50" s="109">
        <v>9393</v>
      </c>
      <c r="W50" s="109">
        <v>8985</v>
      </c>
      <c r="X50" s="109">
        <v>9801</v>
      </c>
      <c r="Y50" s="1">
        <v>9206</v>
      </c>
    </row>
    <row r="51" spans="1:25">
      <c r="A51" s="15" t="s">
        <v>59</v>
      </c>
      <c r="B51" s="7">
        <v>196</v>
      </c>
      <c r="C51" s="7">
        <v>280</v>
      </c>
      <c r="D51" s="7">
        <v>275</v>
      </c>
      <c r="E51" s="109">
        <v>178</v>
      </c>
      <c r="F51" s="109">
        <v>242</v>
      </c>
      <c r="G51" s="109">
        <v>281</v>
      </c>
      <c r="H51" s="109">
        <v>259</v>
      </c>
      <c r="I51" s="109">
        <v>226</v>
      </c>
      <c r="J51" s="109">
        <v>235</v>
      </c>
      <c r="K51" s="109">
        <v>274</v>
      </c>
      <c r="L51" s="109">
        <v>262</v>
      </c>
      <c r="M51" s="109">
        <v>342</v>
      </c>
      <c r="N51" s="81">
        <v>601</v>
      </c>
      <c r="O51" s="7">
        <v>619</v>
      </c>
      <c r="P51" s="7">
        <v>703</v>
      </c>
      <c r="Q51" s="109">
        <v>560</v>
      </c>
      <c r="R51" s="109">
        <v>655</v>
      </c>
      <c r="S51" s="109">
        <v>615</v>
      </c>
      <c r="T51" s="109">
        <v>566</v>
      </c>
      <c r="U51" s="109">
        <v>541</v>
      </c>
      <c r="V51" s="109">
        <v>532</v>
      </c>
      <c r="W51" s="109">
        <v>490</v>
      </c>
      <c r="X51" s="109">
        <v>503</v>
      </c>
      <c r="Y51" s="1">
        <v>601</v>
      </c>
    </row>
    <row r="52" spans="1:25">
      <c r="A52" s="16" t="s">
        <v>60</v>
      </c>
      <c r="B52" s="7">
        <v>2375</v>
      </c>
      <c r="C52" s="7">
        <v>3009</v>
      </c>
      <c r="D52" s="7">
        <v>3077</v>
      </c>
      <c r="E52" s="110">
        <v>2923</v>
      </c>
      <c r="F52" s="109">
        <v>3274</v>
      </c>
      <c r="G52" s="109">
        <v>3239</v>
      </c>
      <c r="H52" s="109">
        <v>3334</v>
      </c>
      <c r="I52" s="109">
        <v>3253</v>
      </c>
      <c r="J52" s="109">
        <v>3495</v>
      </c>
      <c r="K52" s="109">
        <v>3631</v>
      </c>
      <c r="L52" s="109">
        <v>3773</v>
      </c>
      <c r="M52" s="109">
        <v>3082</v>
      </c>
      <c r="N52" s="81">
        <v>4157</v>
      </c>
      <c r="O52" s="7">
        <v>4349</v>
      </c>
      <c r="P52" s="7">
        <v>4986</v>
      </c>
      <c r="Q52" s="110">
        <v>5221</v>
      </c>
      <c r="R52" s="109">
        <v>4754</v>
      </c>
      <c r="S52" s="109">
        <v>4581</v>
      </c>
      <c r="T52" s="109">
        <v>4651</v>
      </c>
      <c r="U52" s="109">
        <v>4194</v>
      </c>
      <c r="V52" s="109">
        <v>4174</v>
      </c>
      <c r="W52" s="109">
        <v>4373</v>
      </c>
      <c r="X52" s="109">
        <v>4366</v>
      </c>
      <c r="Y52" s="1">
        <v>3861</v>
      </c>
    </row>
    <row r="53" spans="1:25" ht="12.75">
      <c r="A53" s="20" t="s">
        <v>61</v>
      </c>
      <c r="B53" s="27">
        <f t="shared" ref="B53:N53" si="49">SUM(B55:B63)</f>
        <v>19824</v>
      </c>
      <c r="C53" s="27">
        <f t="shared" ref="C53:D53" si="50">SUM(C55:C63)</f>
        <v>23259</v>
      </c>
      <c r="D53" s="27">
        <f t="shared" si="50"/>
        <v>26484</v>
      </c>
      <c r="E53" s="27">
        <f t="shared" ref="E53:F53" si="51">SUM(E55:E63)</f>
        <v>24064</v>
      </c>
      <c r="F53" s="27">
        <f t="shared" si="51"/>
        <v>22865</v>
      </c>
      <c r="G53" s="27">
        <f t="shared" ref="G53:H53" si="52">SUM(G55:G63)</f>
        <v>20978</v>
      </c>
      <c r="H53" s="27">
        <f t="shared" si="52"/>
        <v>20216</v>
      </c>
      <c r="I53" s="27">
        <f t="shared" ref="I53:J53" si="53">SUM(I55:I63)</f>
        <v>18735</v>
      </c>
      <c r="J53" s="27">
        <f t="shared" si="53"/>
        <v>18105</v>
      </c>
      <c r="K53" s="27">
        <f t="shared" ref="K53:L53" si="54">SUM(K55:K63)</f>
        <v>15824</v>
      </c>
      <c r="L53" s="27">
        <f t="shared" si="54"/>
        <v>15759</v>
      </c>
      <c r="M53" s="27">
        <f t="shared" ref="M53:Y53" si="55">SUM(M55:M63)</f>
        <v>14047</v>
      </c>
      <c r="N53" s="27">
        <f t="shared" si="55"/>
        <v>41389</v>
      </c>
      <c r="O53" s="27">
        <f t="shared" si="55"/>
        <v>48684</v>
      </c>
      <c r="P53" s="27">
        <f t="shared" si="55"/>
        <v>54547</v>
      </c>
      <c r="Q53" s="27">
        <f t="shared" si="55"/>
        <v>53180</v>
      </c>
      <c r="R53" s="27">
        <f t="shared" si="55"/>
        <v>48887</v>
      </c>
      <c r="S53" s="27">
        <f t="shared" si="55"/>
        <v>42432</v>
      </c>
      <c r="T53" s="27">
        <f t="shared" si="55"/>
        <v>40657</v>
      </c>
      <c r="U53" s="27">
        <f t="shared" si="55"/>
        <v>35024</v>
      </c>
      <c r="V53" s="27">
        <f t="shared" si="55"/>
        <v>32597</v>
      </c>
      <c r="W53" s="27">
        <f t="shared" si="55"/>
        <v>28946</v>
      </c>
      <c r="X53" s="27">
        <f t="shared" si="55"/>
        <v>28256</v>
      </c>
      <c r="Y53" s="27">
        <f t="shared" si="55"/>
        <v>23792</v>
      </c>
    </row>
    <row r="54" spans="1:25" ht="12.75">
      <c r="A54" s="21" t="s">
        <v>17</v>
      </c>
      <c r="B54" s="26">
        <f t="shared" ref="B54:N54" si="56">(B53/B5)*100</f>
        <v>14.996482362641936</v>
      </c>
      <c r="C54" s="26">
        <f t="shared" ref="C54:D54" si="57">(C53/C5)*100</f>
        <v>15.378766339815261</v>
      </c>
      <c r="D54" s="26">
        <f t="shared" si="57"/>
        <v>13.979635465328034</v>
      </c>
      <c r="E54" s="26">
        <f t="shared" ref="E54:F54" si="58">(E53/E5)*100</f>
        <v>13.533851501074205</v>
      </c>
      <c r="F54" s="26">
        <f t="shared" si="58"/>
        <v>12.808519219781081</v>
      </c>
      <c r="G54" s="26">
        <f t="shared" ref="G54:H54" si="59">(G53/G5)*100</f>
        <v>11.912008540213961</v>
      </c>
      <c r="H54" s="26">
        <f t="shared" si="59"/>
        <v>11.755812195433982</v>
      </c>
      <c r="I54" s="26">
        <f t="shared" ref="I54:J54" si="60">(I53/I5)*100</f>
        <v>11.038184399837387</v>
      </c>
      <c r="J54" s="26">
        <f t="shared" si="60"/>
        <v>10.422663320054344</v>
      </c>
      <c r="K54" s="26">
        <f t="shared" ref="K54:L54" si="61">(K53/K5)*100</f>
        <v>9.201604931092632</v>
      </c>
      <c r="L54" s="26">
        <f t="shared" si="61"/>
        <v>8.9256788137609178</v>
      </c>
      <c r="M54" s="26">
        <f t="shared" ref="M54:Y54" si="62">(M53/M5)*100</f>
        <v>7.9786206818207637</v>
      </c>
      <c r="N54" s="26">
        <f t="shared" si="62"/>
        <v>16.967990029681378</v>
      </c>
      <c r="O54" s="26">
        <f t="shared" si="62"/>
        <v>18.158150915106056</v>
      </c>
      <c r="P54" s="26">
        <f t="shared" si="62"/>
        <v>15.402143712304323</v>
      </c>
      <c r="Q54" s="26">
        <f t="shared" si="62"/>
        <v>15.497911949245649</v>
      </c>
      <c r="R54" s="26">
        <f t="shared" si="62"/>
        <v>14.70122121748858</v>
      </c>
      <c r="S54" s="26">
        <f t="shared" si="62"/>
        <v>13.703832887648723</v>
      </c>
      <c r="T54" s="26">
        <f t="shared" si="62"/>
        <v>13.52483283989222</v>
      </c>
      <c r="U54" s="26">
        <f t="shared" si="62"/>
        <v>12.414179329313896</v>
      </c>
      <c r="V54" s="26">
        <f t="shared" si="62"/>
        <v>11.806657249447644</v>
      </c>
      <c r="W54" s="26">
        <f t="shared" si="62"/>
        <v>11.038864460622609</v>
      </c>
      <c r="X54" s="26">
        <f t="shared" si="62"/>
        <v>10.268486619278125</v>
      </c>
      <c r="Y54" s="26">
        <f t="shared" si="62"/>
        <v>8.7396686625280093</v>
      </c>
    </row>
    <row r="55" spans="1:25">
      <c r="A55" s="15" t="s">
        <v>62</v>
      </c>
      <c r="B55" s="7">
        <v>2440</v>
      </c>
      <c r="C55" s="7">
        <v>2786</v>
      </c>
      <c r="D55" s="7">
        <v>3250</v>
      </c>
      <c r="E55" s="109">
        <v>3286</v>
      </c>
      <c r="F55" s="109">
        <v>3010</v>
      </c>
      <c r="G55" s="109">
        <v>2477</v>
      </c>
      <c r="H55" s="109">
        <v>2677</v>
      </c>
      <c r="I55" s="109">
        <v>2447</v>
      </c>
      <c r="J55" s="109">
        <v>2267</v>
      </c>
      <c r="K55" s="109">
        <v>2134</v>
      </c>
      <c r="L55" s="109">
        <v>2136</v>
      </c>
      <c r="M55" s="109">
        <v>2161</v>
      </c>
      <c r="N55" s="81">
        <v>3258</v>
      </c>
      <c r="O55" s="7">
        <v>3774</v>
      </c>
      <c r="P55" s="7">
        <v>4649</v>
      </c>
      <c r="Q55" s="109">
        <v>4518</v>
      </c>
      <c r="R55" s="109">
        <v>3992</v>
      </c>
      <c r="S55" s="109">
        <v>2919</v>
      </c>
      <c r="T55" s="109">
        <v>3211</v>
      </c>
      <c r="U55" s="109">
        <v>2828</v>
      </c>
      <c r="V55" s="109">
        <v>2559</v>
      </c>
      <c r="W55" s="109">
        <v>2466</v>
      </c>
      <c r="X55" s="109">
        <v>2352</v>
      </c>
      <c r="Y55" s="1">
        <v>2101</v>
      </c>
    </row>
    <row r="56" spans="1:25">
      <c r="A56" s="15" t="s">
        <v>63</v>
      </c>
      <c r="B56" s="7">
        <v>341</v>
      </c>
      <c r="C56" s="7">
        <v>385</v>
      </c>
      <c r="D56" s="7">
        <v>359</v>
      </c>
      <c r="E56" s="109">
        <v>405</v>
      </c>
      <c r="F56" s="109">
        <v>383</v>
      </c>
      <c r="G56" s="109">
        <v>325</v>
      </c>
      <c r="H56" s="109">
        <v>385</v>
      </c>
      <c r="I56" s="109">
        <v>346</v>
      </c>
      <c r="J56" s="109">
        <v>306</v>
      </c>
      <c r="K56" s="109">
        <v>330</v>
      </c>
      <c r="L56" s="109">
        <v>328</v>
      </c>
      <c r="M56" s="109">
        <v>297</v>
      </c>
      <c r="N56" s="81">
        <v>643</v>
      </c>
      <c r="O56" s="7">
        <v>827</v>
      </c>
      <c r="P56" s="7">
        <v>920</v>
      </c>
      <c r="Q56" s="109">
        <v>987</v>
      </c>
      <c r="R56" s="109">
        <v>1029</v>
      </c>
      <c r="S56" s="109">
        <v>612</v>
      </c>
      <c r="T56" s="109">
        <v>775</v>
      </c>
      <c r="U56" s="109">
        <v>573</v>
      </c>
      <c r="V56" s="109">
        <v>414</v>
      </c>
      <c r="W56" s="109">
        <v>390</v>
      </c>
      <c r="X56" s="109">
        <v>412</v>
      </c>
      <c r="Y56" s="1">
        <v>351</v>
      </c>
    </row>
    <row r="57" spans="1:25">
      <c r="A57" s="15" t="s">
        <v>64</v>
      </c>
      <c r="B57" s="7">
        <v>2110</v>
      </c>
      <c r="C57" s="7">
        <v>2459</v>
      </c>
      <c r="D57" s="7">
        <v>2784</v>
      </c>
      <c r="E57" s="109">
        <v>2548</v>
      </c>
      <c r="F57" s="109">
        <v>1946</v>
      </c>
      <c r="G57" s="109">
        <v>1863</v>
      </c>
      <c r="H57" s="109">
        <v>1799</v>
      </c>
      <c r="I57" s="109">
        <v>1754</v>
      </c>
      <c r="J57" s="109">
        <v>1561</v>
      </c>
      <c r="K57" s="109">
        <v>1193</v>
      </c>
      <c r="L57" s="109">
        <v>1022</v>
      </c>
      <c r="M57" s="109">
        <v>660</v>
      </c>
      <c r="N57" s="81">
        <v>4656</v>
      </c>
      <c r="O57" s="7">
        <v>5643</v>
      </c>
      <c r="P57" s="7">
        <v>6420</v>
      </c>
      <c r="Q57" s="109">
        <v>5741</v>
      </c>
      <c r="R57" s="109">
        <v>4642</v>
      </c>
      <c r="S57" s="109">
        <v>3671</v>
      </c>
      <c r="T57" s="109">
        <v>3784</v>
      </c>
      <c r="U57" s="109">
        <v>3717</v>
      </c>
      <c r="V57" s="109">
        <v>3603</v>
      </c>
      <c r="W57" s="109">
        <v>2647</v>
      </c>
      <c r="X57" s="109">
        <v>2172</v>
      </c>
      <c r="Y57" s="1">
        <v>1717</v>
      </c>
    </row>
    <row r="58" spans="1:25">
      <c r="A58" s="15" t="s">
        <v>65</v>
      </c>
      <c r="B58" s="7">
        <v>82</v>
      </c>
      <c r="C58" s="7">
        <v>102</v>
      </c>
      <c r="D58" s="7">
        <v>90</v>
      </c>
      <c r="E58" s="109">
        <v>96</v>
      </c>
      <c r="F58" s="109">
        <v>85</v>
      </c>
      <c r="G58" s="109">
        <v>77</v>
      </c>
      <c r="H58" s="109">
        <v>52</v>
      </c>
      <c r="I58" s="109">
        <v>130</v>
      </c>
      <c r="J58" s="109">
        <v>103</v>
      </c>
      <c r="K58" s="109">
        <v>96</v>
      </c>
      <c r="L58" s="109">
        <v>119</v>
      </c>
      <c r="M58" s="109">
        <v>71</v>
      </c>
      <c r="N58" s="81">
        <v>712</v>
      </c>
      <c r="O58" s="7">
        <v>786</v>
      </c>
      <c r="P58" s="7">
        <v>992</v>
      </c>
      <c r="Q58" s="109">
        <v>1162</v>
      </c>
      <c r="R58" s="109">
        <v>960</v>
      </c>
      <c r="S58" s="109">
        <v>706</v>
      </c>
      <c r="T58" s="109">
        <v>778</v>
      </c>
      <c r="U58" s="109">
        <v>671</v>
      </c>
      <c r="V58" s="109">
        <v>662</v>
      </c>
      <c r="W58" s="109">
        <v>510</v>
      </c>
      <c r="X58" s="109">
        <v>525</v>
      </c>
      <c r="Y58" s="1">
        <v>410</v>
      </c>
    </row>
    <row r="59" spans="1:25">
      <c r="A59" s="15" t="s">
        <v>66</v>
      </c>
      <c r="B59" s="7">
        <v>3577</v>
      </c>
      <c r="C59" s="7">
        <v>4615</v>
      </c>
      <c r="D59" s="7">
        <v>5029</v>
      </c>
      <c r="E59" s="109">
        <v>4749</v>
      </c>
      <c r="F59" s="109">
        <v>4163</v>
      </c>
      <c r="G59" s="109">
        <v>3965</v>
      </c>
      <c r="H59" s="109">
        <v>4140</v>
      </c>
      <c r="I59" s="109">
        <v>3745</v>
      </c>
      <c r="J59" s="109">
        <v>3884</v>
      </c>
      <c r="K59" s="109">
        <v>3548</v>
      </c>
      <c r="L59" s="109">
        <v>3600</v>
      </c>
      <c r="M59" s="109">
        <v>3217</v>
      </c>
      <c r="N59" s="81">
        <v>6999</v>
      </c>
      <c r="O59" s="7">
        <v>8078</v>
      </c>
      <c r="P59" s="7">
        <v>10526</v>
      </c>
      <c r="Q59" s="109">
        <v>10114</v>
      </c>
      <c r="R59" s="109">
        <v>9199</v>
      </c>
      <c r="S59" s="109">
        <v>7811</v>
      </c>
      <c r="T59" s="109">
        <v>7629</v>
      </c>
      <c r="U59" s="109">
        <v>6017</v>
      </c>
      <c r="V59" s="109">
        <v>5889</v>
      </c>
      <c r="W59" s="109">
        <v>5423</v>
      </c>
      <c r="X59" s="109">
        <v>5507</v>
      </c>
      <c r="Y59" s="1">
        <v>4145</v>
      </c>
    </row>
    <row r="60" spans="1:25">
      <c r="A60" s="15" t="s">
        <v>67</v>
      </c>
      <c r="B60" s="7">
        <v>5052</v>
      </c>
      <c r="C60" s="7">
        <v>5757</v>
      </c>
      <c r="D60" s="7">
        <v>6935</v>
      </c>
      <c r="E60" s="109">
        <v>6690</v>
      </c>
      <c r="F60" s="109">
        <v>6153</v>
      </c>
      <c r="G60" s="109">
        <v>5765</v>
      </c>
      <c r="H60" s="109">
        <v>5263</v>
      </c>
      <c r="I60" s="109">
        <v>4967</v>
      </c>
      <c r="J60" s="109">
        <v>4737</v>
      </c>
      <c r="K60" s="109">
        <v>4089</v>
      </c>
      <c r="L60" s="109">
        <v>4096</v>
      </c>
      <c r="M60" s="109">
        <v>3493</v>
      </c>
      <c r="N60" s="81">
        <v>13542</v>
      </c>
      <c r="O60" s="7">
        <v>15875</v>
      </c>
      <c r="P60" s="7">
        <v>16459</v>
      </c>
      <c r="Q60" s="109">
        <v>16892</v>
      </c>
      <c r="R60" s="109">
        <v>15382</v>
      </c>
      <c r="S60" s="109">
        <v>14980</v>
      </c>
      <c r="T60" s="109">
        <v>13442</v>
      </c>
      <c r="U60" s="109">
        <v>11218</v>
      </c>
      <c r="V60" s="109">
        <v>10652</v>
      </c>
      <c r="W60" s="109">
        <v>9925</v>
      </c>
      <c r="X60" s="109">
        <v>9590</v>
      </c>
      <c r="Y60" s="1">
        <v>8105</v>
      </c>
    </row>
    <row r="61" spans="1:25">
      <c r="A61" s="15" t="s">
        <v>68</v>
      </c>
      <c r="B61" s="7">
        <v>5997</v>
      </c>
      <c r="C61" s="7">
        <v>6831</v>
      </c>
      <c r="D61" s="7">
        <v>7762</v>
      </c>
      <c r="E61" s="109">
        <v>6034</v>
      </c>
      <c r="F61" s="109">
        <v>6893</v>
      </c>
      <c r="G61" s="109">
        <v>6249</v>
      </c>
      <c r="H61" s="109">
        <v>5653</v>
      </c>
      <c r="I61" s="109">
        <v>5116</v>
      </c>
      <c r="J61" s="109">
        <v>5002</v>
      </c>
      <c r="K61" s="109">
        <v>4146</v>
      </c>
      <c r="L61" s="109">
        <v>4177</v>
      </c>
      <c r="M61" s="109">
        <v>3929</v>
      </c>
      <c r="N61" s="81">
        <v>10381</v>
      </c>
      <c r="O61" s="7">
        <v>12114</v>
      </c>
      <c r="P61" s="7">
        <v>12706</v>
      </c>
      <c r="Q61" s="109">
        <v>12173</v>
      </c>
      <c r="R61" s="109">
        <v>12286</v>
      </c>
      <c r="S61" s="109">
        <v>10762</v>
      </c>
      <c r="T61" s="109">
        <v>10081</v>
      </c>
      <c r="U61" s="109">
        <v>9092</v>
      </c>
      <c r="V61" s="109">
        <v>7925</v>
      </c>
      <c r="W61" s="109">
        <v>6663</v>
      </c>
      <c r="X61" s="109">
        <v>6846</v>
      </c>
      <c r="Y61" s="1">
        <v>6181</v>
      </c>
    </row>
    <row r="62" spans="1:25">
      <c r="A62" s="15" t="s">
        <v>69</v>
      </c>
      <c r="B62" s="7">
        <v>171</v>
      </c>
      <c r="C62" s="7">
        <v>241</v>
      </c>
      <c r="D62" s="7">
        <v>225</v>
      </c>
      <c r="E62" s="109">
        <v>205</v>
      </c>
      <c r="F62" s="109">
        <v>183</v>
      </c>
      <c r="G62" s="109">
        <v>164</v>
      </c>
      <c r="H62" s="109">
        <v>153</v>
      </c>
      <c r="I62" s="109">
        <v>147</v>
      </c>
      <c r="J62" s="109">
        <v>182</v>
      </c>
      <c r="K62" s="109">
        <v>196</v>
      </c>
      <c r="L62" s="109">
        <v>204</v>
      </c>
      <c r="M62" s="109">
        <v>146</v>
      </c>
      <c r="N62" s="81">
        <v>951</v>
      </c>
      <c r="O62" s="7">
        <v>1272</v>
      </c>
      <c r="P62" s="7">
        <v>1517</v>
      </c>
      <c r="Q62" s="109">
        <v>1288</v>
      </c>
      <c r="R62" s="109">
        <v>1097</v>
      </c>
      <c r="S62" s="109">
        <v>699</v>
      </c>
      <c r="T62" s="109">
        <v>694</v>
      </c>
      <c r="U62" s="109">
        <v>670</v>
      </c>
      <c r="V62" s="109">
        <v>666</v>
      </c>
      <c r="W62" s="109">
        <v>703</v>
      </c>
      <c r="X62" s="109">
        <v>634</v>
      </c>
      <c r="Y62" s="1">
        <v>569</v>
      </c>
    </row>
    <row r="63" spans="1:25">
      <c r="A63" s="16" t="s">
        <v>70</v>
      </c>
      <c r="B63" s="7">
        <v>54</v>
      </c>
      <c r="C63" s="7">
        <v>83</v>
      </c>
      <c r="D63" s="7">
        <v>50</v>
      </c>
      <c r="E63" s="110">
        <v>51</v>
      </c>
      <c r="F63" s="109">
        <v>49</v>
      </c>
      <c r="G63" s="109">
        <v>93</v>
      </c>
      <c r="H63" s="109">
        <v>94</v>
      </c>
      <c r="I63" s="109">
        <v>83</v>
      </c>
      <c r="J63" s="109">
        <v>63</v>
      </c>
      <c r="K63" s="109">
        <v>92</v>
      </c>
      <c r="L63" s="109">
        <v>77</v>
      </c>
      <c r="M63" s="109">
        <v>73</v>
      </c>
      <c r="N63" s="81">
        <v>247</v>
      </c>
      <c r="O63" s="7">
        <v>315</v>
      </c>
      <c r="P63" s="7">
        <v>358</v>
      </c>
      <c r="Q63" s="110">
        <v>305</v>
      </c>
      <c r="R63" s="109">
        <v>300</v>
      </c>
      <c r="S63" s="109">
        <v>272</v>
      </c>
      <c r="T63" s="109">
        <v>263</v>
      </c>
      <c r="U63" s="109">
        <v>238</v>
      </c>
      <c r="V63" s="109">
        <v>227</v>
      </c>
      <c r="W63" s="109">
        <v>219</v>
      </c>
      <c r="X63" s="109">
        <v>218</v>
      </c>
      <c r="Y63" s="1">
        <v>213</v>
      </c>
    </row>
    <row r="64" spans="1:25">
      <c r="A64" s="40" t="s">
        <v>71</v>
      </c>
      <c r="B64" s="68">
        <v>221</v>
      </c>
      <c r="C64" s="68">
        <v>215</v>
      </c>
      <c r="D64" s="68">
        <v>129</v>
      </c>
      <c r="E64" s="111">
        <v>150</v>
      </c>
      <c r="F64" s="111">
        <v>190</v>
      </c>
      <c r="G64" s="111">
        <v>416</v>
      </c>
      <c r="H64" s="111">
        <v>497</v>
      </c>
      <c r="I64" s="111">
        <v>337</v>
      </c>
      <c r="J64" s="111">
        <v>298</v>
      </c>
      <c r="K64" s="111">
        <v>263</v>
      </c>
      <c r="L64" s="111">
        <v>279</v>
      </c>
      <c r="M64" s="111">
        <v>94</v>
      </c>
      <c r="N64" s="82">
        <v>210</v>
      </c>
      <c r="O64" s="68">
        <v>211</v>
      </c>
      <c r="P64" s="68">
        <v>222</v>
      </c>
      <c r="Q64" s="111">
        <v>248</v>
      </c>
      <c r="R64" s="111">
        <v>268</v>
      </c>
      <c r="S64" s="111">
        <v>442</v>
      </c>
      <c r="T64" s="111">
        <v>343</v>
      </c>
      <c r="U64" s="111">
        <v>407</v>
      </c>
      <c r="V64" s="111">
        <v>274</v>
      </c>
      <c r="W64" s="111">
        <v>433</v>
      </c>
      <c r="X64" s="111">
        <v>548</v>
      </c>
      <c r="Y64" s="146">
        <v>248</v>
      </c>
    </row>
    <row r="65" spans="1:24">
      <c r="A65" s="18"/>
    </row>
    <row r="66" spans="1:24">
      <c r="B66" s="20" t="s">
        <v>97</v>
      </c>
      <c r="C66" s="20"/>
      <c r="D66" s="20"/>
      <c r="E66" s="20"/>
      <c r="F66" s="20"/>
      <c r="G66" s="20"/>
      <c r="H66" s="20"/>
      <c r="I66" s="20"/>
      <c r="J66" s="20"/>
      <c r="K66" s="20"/>
      <c r="L66" s="20"/>
      <c r="M66" s="20"/>
      <c r="N66" s="20" t="s">
        <v>97</v>
      </c>
      <c r="O66" s="20"/>
      <c r="P66" s="20"/>
      <c r="Q66" s="20"/>
      <c r="R66" s="20"/>
      <c r="S66" s="20"/>
      <c r="T66" s="20"/>
      <c r="U66" s="20"/>
      <c r="V66" s="20"/>
      <c r="W66" s="20"/>
      <c r="X66" s="20"/>
    </row>
    <row r="67" spans="1:24">
      <c r="B67" s="20" t="s">
        <v>98</v>
      </c>
      <c r="C67" s="20"/>
      <c r="D67" s="20"/>
      <c r="E67" s="20"/>
      <c r="F67" s="20"/>
      <c r="G67" s="20"/>
      <c r="H67" s="20"/>
      <c r="I67" s="20"/>
      <c r="J67" s="20"/>
      <c r="K67" s="20"/>
      <c r="L67" s="20"/>
      <c r="M67" s="20"/>
      <c r="N67" s="20" t="s">
        <v>98</v>
      </c>
      <c r="O67" s="20"/>
      <c r="P67" s="20"/>
      <c r="Q67" s="20"/>
      <c r="R67" s="20"/>
      <c r="S67" s="20"/>
      <c r="T67" s="20"/>
      <c r="U67" s="20"/>
      <c r="V67" s="20"/>
      <c r="W67" s="20"/>
      <c r="X67" s="20"/>
    </row>
    <row r="68" spans="1:24">
      <c r="B68" s="20" t="s">
        <v>99</v>
      </c>
      <c r="C68" s="20"/>
      <c r="D68" s="20"/>
      <c r="E68" s="20"/>
      <c r="F68" s="20"/>
      <c r="G68" s="20"/>
      <c r="H68" s="20"/>
      <c r="I68" s="20"/>
      <c r="J68" s="20"/>
      <c r="K68" s="20"/>
      <c r="L68" s="20"/>
      <c r="M68" s="20"/>
      <c r="N68" s="20" t="s">
        <v>99</v>
      </c>
      <c r="O68" s="20"/>
      <c r="P68" s="20"/>
      <c r="Q68" s="20"/>
      <c r="R68" s="20"/>
      <c r="S68" s="20"/>
      <c r="T68" s="20"/>
      <c r="U68" s="20"/>
      <c r="V68" s="20"/>
      <c r="W68" s="20"/>
      <c r="X68" s="20"/>
    </row>
    <row r="69" spans="1:24">
      <c r="B69" s="20" t="s">
        <v>118</v>
      </c>
      <c r="C69" s="20"/>
      <c r="D69" s="20"/>
      <c r="E69" s="20"/>
      <c r="F69" s="20"/>
      <c r="G69" s="20"/>
      <c r="H69" s="20"/>
      <c r="I69" s="20"/>
      <c r="J69" s="20"/>
      <c r="K69" s="20"/>
      <c r="L69" s="20"/>
      <c r="M69" s="20"/>
      <c r="N69" s="20" t="s">
        <v>118</v>
      </c>
      <c r="O69" s="20"/>
      <c r="P69" s="20"/>
      <c r="Q69" s="20"/>
      <c r="R69" s="20"/>
      <c r="S69" s="20"/>
      <c r="T69" s="20"/>
      <c r="U69" s="20"/>
      <c r="V69" s="20"/>
      <c r="W69" s="20"/>
      <c r="X69" s="20"/>
    </row>
    <row r="70" spans="1:24">
      <c r="B70" s="20" t="s">
        <v>101</v>
      </c>
      <c r="C70" s="20"/>
      <c r="D70" s="20"/>
      <c r="E70" s="20"/>
      <c r="F70" s="20"/>
      <c r="G70" s="20"/>
      <c r="H70" s="20"/>
      <c r="I70" s="20"/>
      <c r="J70" s="20"/>
      <c r="K70" s="20"/>
      <c r="L70" s="20"/>
      <c r="M70" s="20"/>
      <c r="N70" s="20" t="s">
        <v>101</v>
      </c>
      <c r="O70" s="20"/>
      <c r="P70" s="20"/>
      <c r="Q70" s="20"/>
      <c r="R70" s="20"/>
      <c r="S70" s="20"/>
      <c r="T70" s="20"/>
      <c r="U70" s="20"/>
      <c r="V70" s="20"/>
      <c r="W70" s="20"/>
      <c r="X70" s="20"/>
    </row>
    <row r="71" spans="1:24">
      <c r="B71" s="20" t="s">
        <v>102</v>
      </c>
      <c r="C71" s="20"/>
      <c r="D71" s="20"/>
      <c r="E71" s="20"/>
      <c r="F71" s="20"/>
      <c r="G71" s="20"/>
      <c r="H71" s="20"/>
      <c r="I71" s="20"/>
      <c r="J71" s="20"/>
      <c r="K71" s="20"/>
      <c r="L71" s="20"/>
      <c r="M71" s="20"/>
      <c r="N71" s="20" t="s">
        <v>102</v>
      </c>
      <c r="O71" s="20"/>
      <c r="P71" s="20"/>
      <c r="Q71" s="20"/>
      <c r="R71" s="20"/>
      <c r="S71" s="20"/>
      <c r="T71" s="20"/>
      <c r="U71" s="20"/>
      <c r="V71" s="20"/>
      <c r="W71" s="20"/>
      <c r="X71" s="20"/>
    </row>
    <row r="72" spans="1:24">
      <c r="B72" s="20" t="s">
        <v>103</v>
      </c>
      <c r="C72" s="20"/>
      <c r="D72" s="20"/>
      <c r="E72" s="20"/>
      <c r="F72" s="20"/>
      <c r="G72" s="20"/>
      <c r="H72" s="20"/>
      <c r="I72" s="20"/>
      <c r="J72" s="20"/>
      <c r="K72" s="20"/>
      <c r="L72" s="20"/>
      <c r="M72" s="20"/>
      <c r="N72" s="20" t="s">
        <v>103</v>
      </c>
      <c r="O72" s="20"/>
      <c r="P72" s="20"/>
      <c r="Q72" s="20"/>
      <c r="R72" s="20"/>
      <c r="S72" s="20"/>
      <c r="T72" s="20"/>
      <c r="U72" s="20"/>
      <c r="V72" s="20"/>
      <c r="W72" s="20"/>
      <c r="X72" s="20"/>
    </row>
    <row r="73" spans="1:24">
      <c r="B73" s="20" t="s">
        <v>104</v>
      </c>
      <c r="C73" s="20"/>
      <c r="D73" s="20"/>
      <c r="E73" s="20"/>
      <c r="F73" s="20"/>
      <c r="G73" s="20"/>
      <c r="H73" s="20"/>
      <c r="I73" s="20"/>
      <c r="J73" s="20"/>
      <c r="K73" s="20"/>
      <c r="L73" s="20"/>
      <c r="M73" s="20"/>
      <c r="N73" s="20" t="s">
        <v>104</v>
      </c>
      <c r="O73" s="20"/>
      <c r="P73" s="20"/>
      <c r="Q73" s="20"/>
      <c r="R73" s="20"/>
      <c r="S73" s="20"/>
      <c r="T73" s="20"/>
      <c r="U73" s="20"/>
      <c r="V73" s="20"/>
      <c r="W73" s="20"/>
      <c r="X73" s="20"/>
    </row>
    <row r="74" spans="1:24">
      <c r="B74" s="20" t="s">
        <v>105</v>
      </c>
      <c r="C74" s="20"/>
      <c r="D74" s="20"/>
      <c r="E74" s="20"/>
      <c r="F74" s="20"/>
      <c r="G74" s="20"/>
      <c r="H74" s="20"/>
      <c r="I74" s="20"/>
      <c r="J74" s="20"/>
      <c r="K74" s="20"/>
      <c r="L74" s="20"/>
      <c r="M74" s="20"/>
      <c r="N74" s="20" t="s">
        <v>105</v>
      </c>
      <c r="O74" s="20"/>
      <c r="P74" s="20"/>
      <c r="Q74" s="20"/>
      <c r="R74" s="20"/>
      <c r="S74" s="20"/>
      <c r="T74" s="20"/>
      <c r="U74" s="20"/>
      <c r="V74" s="20"/>
      <c r="W74" s="20"/>
      <c r="X74" s="20"/>
    </row>
    <row r="75" spans="1:24">
      <c r="B75" s="20" t="s">
        <v>106</v>
      </c>
      <c r="C75" s="20"/>
      <c r="D75" s="20"/>
      <c r="E75" s="20"/>
      <c r="F75" s="20"/>
      <c r="G75" s="20"/>
      <c r="H75" s="20"/>
      <c r="I75" s="20"/>
      <c r="J75" s="20"/>
      <c r="K75" s="20"/>
      <c r="L75" s="20"/>
      <c r="M75" s="20"/>
      <c r="N75" s="20" t="s">
        <v>106</v>
      </c>
      <c r="O75" s="20"/>
      <c r="P75" s="20"/>
      <c r="Q75" s="20"/>
      <c r="R75" s="20"/>
      <c r="S75" s="20"/>
      <c r="T75" s="20"/>
      <c r="U75" s="20"/>
      <c r="V75" s="20"/>
      <c r="W75" s="20"/>
      <c r="X75" s="20"/>
    </row>
    <row r="76" spans="1:24">
      <c r="B76" s="20" t="s">
        <v>107</v>
      </c>
      <c r="C76" s="20"/>
      <c r="D76" s="20"/>
      <c r="E76" s="20"/>
      <c r="F76" s="20"/>
      <c r="G76" s="20"/>
      <c r="H76" s="20"/>
      <c r="I76" s="20"/>
      <c r="J76" s="20"/>
      <c r="K76" s="20"/>
      <c r="L76" s="20"/>
      <c r="M76" s="20"/>
      <c r="N76" s="20" t="s">
        <v>107</v>
      </c>
      <c r="O76" s="20"/>
      <c r="P76" s="20"/>
      <c r="Q76" s="20"/>
      <c r="R76" s="20"/>
      <c r="S76" s="20"/>
      <c r="T76" s="20"/>
      <c r="U76" s="20"/>
      <c r="V76" s="20"/>
      <c r="W76" s="20"/>
      <c r="X76" s="20"/>
    </row>
    <row r="77" spans="1:24">
      <c r="B77" s="20"/>
      <c r="C77" s="20"/>
      <c r="D77" s="20"/>
      <c r="E77" s="20"/>
      <c r="F77" s="20"/>
      <c r="G77" s="20"/>
      <c r="H77" s="20"/>
      <c r="I77" s="20"/>
      <c r="J77" s="20"/>
      <c r="K77" s="20"/>
      <c r="L77" s="20"/>
      <c r="M77" s="20"/>
      <c r="N77" s="20"/>
      <c r="O77" s="20"/>
      <c r="P77" s="20"/>
      <c r="Q77" s="20"/>
      <c r="R77" s="20"/>
      <c r="S77" s="20"/>
      <c r="T77" s="20"/>
      <c r="U77" s="20"/>
      <c r="V77" s="20"/>
      <c r="W77" s="20"/>
      <c r="X77" s="20"/>
    </row>
    <row r="78" spans="1:24">
      <c r="B78" s="20" t="s">
        <v>108</v>
      </c>
      <c r="C78" s="20"/>
      <c r="D78" s="20"/>
      <c r="E78" s="20"/>
      <c r="F78" s="20"/>
      <c r="G78" s="20"/>
      <c r="H78" s="20"/>
      <c r="I78" s="20"/>
      <c r="J78" s="20"/>
      <c r="K78" s="20"/>
      <c r="L78" s="20"/>
      <c r="M78" s="20"/>
      <c r="N78" s="20" t="s">
        <v>108</v>
      </c>
      <c r="O78" s="20"/>
      <c r="P78" s="20"/>
      <c r="Q78" s="20"/>
      <c r="R78" s="20"/>
      <c r="S78" s="20"/>
      <c r="T78" s="20"/>
      <c r="U78" s="20"/>
      <c r="V78" s="20"/>
      <c r="W78" s="20"/>
      <c r="X78" s="20"/>
    </row>
    <row r="79" spans="1:24">
      <c r="B79" s="20" t="s">
        <v>109</v>
      </c>
      <c r="C79" s="20"/>
      <c r="D79" s="20"/>
      <c r="E79" s="20"/>
      <c r="F79" s="20"/>
      <c r="G79" s="20"/>
      <c r="H79" s="20"/>
      <c r="I79" s="20"/>
      <c r="J79" s="20"/>
      <c r="K79" s="20"/>
      <c r="L79" s="20"/>
      <c r="M79" s="20"/>
      <c r="N79" s="20" t="s">
        <v>109</v>
      </c>
      <c r="O79" s="20"/>
      <c r="P79" s="20"/>
      <c r="Q79" s="20"/>
      <c r="R79" s="20"/>
      <c r="S79" s="20"/>
      <c r="T79" s="20"/>
      <c r="U79" s="20"/>
      <c r="V79" s="20"/>
      <c r="W79" s="20"/>
      <c r="X79" s="20"/>
    </row>
    <row r="80" spans="1:24">
      <c r="B80" s="20" t="s">
        <v>110</v>
      </c>
      <c r="C80" s="20"/>
      <c r="D80" s="20"/>
      <c r="E80" s="20"/>
      <c r="F80" s="20"/>
      <c r="G80" s="20"/>
      <c r="H80" s="20"/>
      <c r="I80" s="20"/>
      <c r="J80" s="20"/>
      <c r="K80" s="20"/>
      <c r="L80" s="20"/>
      <c r="M80" s="20"/>
      <c r="N80" s="20" t="s">
        <v>110</v>
      </c>
      <c r="O80" s="20"/>
      <c r="P80" s="20"/>
      <c r="Q80" s="20"/>
      <c r="R80" s="20"/>
      <c r="S80" s="20"/>
      <c r="T80" s="20"/>
      <c r="U80" s="20"/>
      <c r="V80" s="20"/>
      <c r="W80" s="20"/>
      <c r="X80" s="20"/>
    </row>
    <row r="81" spans="2:24">
      <c r="B81" s="20" t="s">
        <v>111</v>
      </c>
      <c r="C81" s="20"/>
      <c r="D81" s="20"/>
      <c r="E81" s="20"/>
      <c r="F81" s="20"/>
      <c r="G81" s="20"/>
      <c r="H81" s="20"/>
      <c r="I81" s="20"/>
      <c r="J81" s="20"/>
      <c r="K81" s="20"/>
      <c r="L81" s="20"/>
      <c r="M81" s="20"/>
      <c r="N81" s="20" t="s">
        <v>111</v>
      </c>
      <c r="O81" s="20"/>
      <c r="P81" s="20"/>
      <c r="Q81" s="20"/>
      <c r="R81" s="20"/>
      <c r="S81" s="20"/>
      <c r="T81" s="20"/>
      <c r="U81" s="20"/>
      <c r="V81" s="20"/>
      <c r="W81" s="20"/>
      <c r="X81" s="20"/>
    </row>
    <row r="82" spans="2:24">
      <c r="B82" s="20" t="s">
        <v>119</v>
      </c>
      <c r="C82" s="20"/>
      <c r="D82" s="20"/>
      <c r="E82" s="20"/>
      <c r="F82" s="20"/>
      <c r="G82" s="20"/>
      <c r="H82" s="20"/>
      <c r="I82" s="20"/>
      <c r="J82" s="20"/>
      <c r="K82" s="20"/>
      <c r="L82" s="20"/>
      <c r="M82" s="20"/>
      <c r="N82" s="20" t="s">
        <v>119</v>
      </c>
      <c r="O82" s="20"/>
      <c r="P82" s="20"/>
      <c r="Q82" s="20"/>
      <c r="R82" s="20"/>
      <c r="S82" s="20"/>
      <c r="T82" s="20"/>
      <c r="U82" s="20"/>
      <c r="V82" s="20"/>
      <c r="W82" s="20"/>
      <c r="X82" s="20"/>
    </row>
    <row r="83" spans="2:24">
      <c r="B83" s="20" t="s">
        <v>113</v>
      </c>
      <c r="C83" s="20"/>
      <c r="D83" s="20"/>
      <c r="E83" s="20"/>
      <c r="F83" s="20"/>
      <c r="G83" s="20"/>
      <c r="H83" s="20"/>
      <c r="I83" s="20"/>
      <c r="J83" s="20"/>
      <c r="K83" s="20"/>
      <c r="L83" s="20"/>
      <c r="M83" s="20"/>
      <c r="N83" s="20" t="s">
        <v>113</v>
      </c>
      <c r="O83" s="20"/>
      <c r="P83" s="20"/>
      <c r="Q83" s="20"/>
      <c r="R83" s="20"/>
      <c r="S83" s="20"/>
      <c r="T83" s="20"/>
      <c r="U83" s="20"/>
      <c r="V83" s="20"/>
      <c r="W83" s="20"/>
      <c r="X83" s="20"/>
    </row>
    <row r="84" spans="2:24">
      <c r="B84" s="20" t="s">
        <v>114</v>
      </c>
      <c r="C84" s="20"/>
      <c r="D84" s="20"/>
      <c r="E84" s="20"/>
      <c r="F84" s="20"/>
      <c r="G84" s="20"/>
      <c r="H84" s="20"/>
      <c r="I84" s="20"/>
      <c r="J84" s="20"/>
      <c r="K84" s="20"/>
      <c r="L84" s="20"/>
      <c r="M84" s="20"/>
      <c r="N84" s="20" t="s">
        <v>114</v>
      </c>
      <c r="O84" s="20"/>
      <c r="P84" s="20"/>
      <c r="Q84" s="20"/>
      <c r="R84" s="20"/>
      <c r="S84" s="20"/>
      <c r="T84" s="20"/>
      <c r="U84" s="20"/>
      <c r="V84" s="20"/>
      <c r="W84" s="20"/>
      <c r="X84" s="20"/>
    </row>
  </sheetData>
  <phoneticPr fontId="9" type="noConversion"/>
  <hyperlinks>
    <hyperlink ref="B76" r:id="rId1" display="www.nces.ed.gov" xr:uid="{00000000-0004-0000-0300-000000000000}"/>
    <hyperlink ref="N76" r:id="rId2" display="www.nces.ed.gov" xr:uid="{00000000-0004-0000-0300-000001000000}"/>
  </hyperlinks>
  <pageMargins left="0.5" right="0.5" top="0.5" bottom="0.55000000000000004" header="0.5" footer="0.5"/>
  <pageSetup orientation="portrait" verticalDpi="300" r:id="rId3"/>
  <headerFooter alignWithMargins="0">
    <oddFooter>&amp;LSREB Fact Book 1996/1997&amp;CDraft&amp;R&amp;D</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M215"/>
  <sheetViews>
    <sheetView showZeros="0" zoomScale="60" zoomScaleNormal="60" workbookViewId="0">
      <selection activeCell="M3" sqref="M3"/>
    </sheetView>
  </sheetViews>
  <sheetFormatPr defaultColWidth="9.85546875" defaultRowHeight="12.6"/>
  <cols>
    <col min="1" max="1" width="21.140625" style="1" customWidth="1"/>
    <col min="2" max="2" width="15.85546875" style="20" customWidth="1"/>
    <col min="3" max="3" width="15.85546875" style="1" customWidth="1"/>
    <col min="4" max="13" width="15.85546875" style="20" customWidth="1"/>
    <col min="14" max="16384" width="9.85546875" style="1"/>
  </cols>
  <sheetData>
    <row r="1" spans="1:13" s="77" customFormat="1" ht="22.5" customHeight="1">
      <c r="A1" s="76" t="s">
        <v>120</v>
      </c>
      <c r="B1" s="76"/>
      <c r="D1" s="76"/>
      <c r="E1" s="76"/>
      <c r="F1" s="76"/>
      <c r="G1" s="76"/>
      <c r="H1" s="76"/>
      <c r="I1" s="76"/>
      <c r="J1" s="76"/>
      <c r="K1" s="76"/>
      <c r="L1" s="76"/>
      <c r="M1" s="76"/>
    </row>
    <row r="2" spans="1:13" ht="12.75">
      <c r="B2" s="101" t="s">
        <v>80</v>
      </c>
      <c r="C2" s="101" t="s">
        <v>80</v>
      </c>
      <c r="D2" s="101" t="s">
        <v>80</v>
      </c>
      <c r="E2" s="101" t="s">
        <v>80</v>
      </c>
      <c r="F2" s="101" t="s">
        <v>80</v>
      </c>
      <c r="G2" s="101" t="s">
        <v>80</v>
      </c>
      <c r="H2" s="101" t="s">
        <v>80</v>
      </c>
      <c r="I2" s="101" t="s">
        <v>80</v>
      </c>
      <c r="J2" s="101" t="s">
        <v>80</v>
      </c>
      <c r="K2" s="101" t="s">
        <v>80</v>
      </c>
      <c r="L2" s="130" t="s">
        <v>80</v>
      </c>
      <c r="M2" s="130" t="s">
        <v>80</v>
      </c>
    </row>
    <row r="3" spans="1:13" s="8" customFormat="1" ht="12.75">
      <c r="A3" s="29"/>
      <c r="B3" s="67" t="s">
        <v>82</v>
      </c>
      <c r="C3" s="67" t="s">
        <v>83</v>
      </c>
      <c r="D3" s="67" t="s">
        <v>84</v>
      </c>
      <c r="E3" s="67" t="s">
        <v>85</v>
      </c>
      <c r="F3" s="67" t="s">
        <v>81</v>
      </c>
      <c r="G3" s="67" t="s">
        <v>86</v>
      </c>
      <c r="H3" s="67" t="s">
        <v>87</v>
      </c>
      <c r="I3" s="67" t="s">
        <v>88</v>
      </c>
      <c r="J3" s="67" t="s">
        <v>89</v>
      </c>
      <c r="K3" s="67" t="s">
        <v>90</v>
      </c>
      <c r="L3" s="131" t="s">
        <v>91</v>
      </c>
      <c r="M3" s="135" t="s">
        <v>8</v>
      </c>
    </row>
    <row r="4" spans="1:13" ht="12.75">
      <c r="A4" s="19" t="s">
        <v>15</v>
      </c>
      <c r="B4" s="25">
        <f>B5+B23+B38+B52+B63</f>
        <v>349972</v>
      </c>
      <c r="C4" s="25">
        <f>C5+C23+C38+C52+C63</f>
        <v>390202</v>
      </c>
      <c r="D4" s="25">
        <f>D5+D23+D38+D52+D63</f>
        <v>509203</v>
      </c>
      <c r="E4" s="25">
        <f>E5+E23+E38+E52+E63</f>
        <v>490526</v>
      </c>
      <c r="F4" s="25">
        <f>F5+F23+F38+F52+F63</f>
        <v>481116</v>
      </c>
      <c r="G4" s="25">
        <f t="shared" ref="G4:H4" si="0">G5+G23+G38+G52+G63</f>
        <v>456226</v>
      </c>
      <c r="H4" s="25">
        <f t="shared" si="0"/>
        <v>448720</v>
      </c>
      <c r="I4" s="25">
        <f t="shared" ref="I4:J4" si="1">I5+I23+I38+I52+I63</f>
        <v>430714</v>
      </c>
      <c r="J4" s="25">
        <f t="shared" si="1"/>
        <v>429104</v>
      </c>
      <c r="K4" s="25">
        <f t="shared" ref="K4:L4" si="2">K5+K23+K38+K52+K63</f>
        <v>414410</v>
      </c>
      <c r="L4" s="25">
        <f t="shared" si="2"/>
        <v>430144</v>
      </c>
      <c r="M4" s="25">
        <f t="shared" ref="M4" si="3">M5+M23+M38+M52+M63</f>
        <v>424752</v>
      </c>
    </row>
    <row r="5" spans="1:13" ht="12.75">
      <c r="A5" s="20" t="s">
        <v>16</v>
      </c>
      <c r="B5" s="27">
        <f>SUM(B7:B22)</f>
        <v>140532</v>
      </c>
      <c r="C5" s="27">
        <f>SUM(C7:C22)</f>
        <v>155725</v>
      </c>
      <c r="D5" s="27">
        <f>SUM(D7:D22)</f>
        <v>206201</v>
      </c>
      <c r="E5" s="27">
        <f>SUM(E7:E22)</f>
        <v>190631</v>
      </c>
      <c r="F5" s="27">
        <f>SUM(F7:F22)</f>
        <v>184259</v>
      </c>
      <c r="G5" s="27">
        <f t="shared" ref="G5:H5" si="4">SUM(G7:G22)</f>
        <v>180636</v>
      </c>
      <c r="H5" s="27">
        <f t="shared" si="4"/>
        <v>176976</v>
      </c>
      <c r="I5" s="27">
        <f t="shared" ref="I5:J5" si="5">SUM(I7:I22)</f>
        <v>170759</v>
      </c>
      <c r="J5" s="27">
        <f t="shared" si="5"/>
        <v>165522</v>
      </c>
      <c r="K5" s="27">
        <f t="shared" ref="K5:L5" si="6">SUM(K7:K22)</f>
        <v>156831</v>
      </c>
      <c r="L5" s="27">
        <f t="shared" si="6"/>
        <v>158061</v>
      </c>
      <c r="M5" s="27">
        <f t="shared" ref="M5" si="7">SUM(M7:M22)</f>
        <v>155833</v>
      </c>
    </row>
    <row r="6" spans="1:13" ht="12.75">
      <c r="A6" s="21" t="s">
        <v>17</v>
      </c>
      <c r="B6" s="26">
        <f>(B5/B4)*100</f>
        <v>40.155212416993358</v>
      </c>
      <c r="C6" s="26">
        <f>(C5/C4)*100</f>
        <v>39.908816459167298</v>
      </c>
      <c r="D6" s="26">
        <f>(D5/D4)*100</f>
        <v>40.494851758532455</v>
      </c>
      <c r="E6" s="26">
        <f>(E5/E4)*100</f>
        <v>38.862567937275493</v>
      </c>
      <c r="F6" s="26">
        <f>(F5/F4)*100</f>
        <v>38.29824823950981</v>
      </c>
      <c r="G6" s="26">
        <f t="shared" ref="G6:H6" si="8">(G5/G4)*100</f>
        <v>39.593534783199551</v>
      </c>
      <c r="H6" s="26">
        <f t="shared" si="8"/>
        <v>39.440185416295243</v>
      </c>
      <c r="I6" s="26">
        <f t="shared" ref="I6:J6" si="9">(I5/I4)*100</f>
        <v>39.645565270690064</v>
      </c>
      <c r="J6" s="26">
        <f t="shared" si="9"/>
        <v>38.573865543085127</v>
      </c>
      <c r="K6" s="26">
        <f t="shared" ref="K6:L6" si="10">(K5/K4)*100</f>
        <v>37.844405299099925</v>
      </c>
      <c r="L6" s="26">
        <f t="shared" si="10"/>
        <v>36.746066433566433</v>
      </c>
      <c r="M6" s="26">
        <f t="shared" ref="M6" si="11">(M5/M4)*100</f>
        <v>36.687996760462575</v>
      </c>
    </row>
    <row r="7" spans="1:13" ht="12.75">
      <c r="A7" s="20" t="s">
        <v>18</v>
      </c>
      <c r="B7" s="30">
        <v>3108</v>
      </c>
      <c r="C7" s="30">
        <v>3682</v>
      </c>
      <c r="D7" s="1">
        <v>4752</v>
      </c>
      <c r="E7" s="109">
        <v>5249</v>
      </c>
      <c r="F7" s="109">
        <v>4743</v>
      </c>
      <c r="G7" s="109">
        <v>3524</v>
      </c>
      <c r="H7" s="109">
        <v>4576</v>
      </c>
      <c r="I7" s="109">
        <v>4643</v>
      </c>
      <c r="J7" s="109">
        <v>4587</v>
      </c>
      <c r="K7" s="109">
        <v>4014</v>
      </c>
      <c r="L7" s="109">
        <v>4537</v>
      </c>
      <c r="M7" s="109">
        <v>4557</v>
      </c>
    </row>
    <row r="8" spans="1:13" ht="12.75">
      <c r="A8" s="20" t="s">
        <v>19</v>
      </c>
      <c r="B8" s="30">
        <v>4977</v>
      </c>
      <c r="C8" s="30">
        <v>5503</v>
      </c>
      <c r="D8" s="1">
        <v>6179</v>
      </c>
      <c r="E8" s="109">
        <v>6611</v>
      </c>
      <c r="F8" s="109">
        <v>6875</v>
      </c>
      <c r="G8" s="109">
        <v>7254</v>
      </c>
      <c r="H8" s="109">
        <v>7386</v>
      </c>
      <c r="I8" s="109">
        <v>6947</v>
      </c>
      <c r="J8" s="109">
        <v>6430</v>
      </c>
      <c r="K8" s="109">
        <v>6020</v>
      </c>
      <c r="L8" s="109">
        <v>6931</v>
      </c>
      <c r="M8" s="109">
        <v>7034</v>
      </c>
    </row>
    <row r="9" spans="1:13" ht="12.75">
      <c r="A9" s="20" t="s">
        <v>20</v>
      </c>
      <c r="B9" s="30">
        <v>668</v>
      </c>
      <c r="C9" s="30">
        <v>896</v>
      </c>
      <c r="D9" s="1">
        <v>1115</v>
      </c>
      <c r="E9" s="109">
        <v>1097</v>
      </c>
      <c r="F9" s="109">
        <v>913</v>
      </c>
      <c r="G9" s="109">
        <v>973</v>
      </c>
      <c r="H9" s="109">
        <v>707</v>
      </c>
      <c r="I9" s="109">
        <v>642</v>
      </c>
      <c r="J9" s="109">
        <v>631</v>
      </c>
      <c r="K9" s="109">
        <v>516</v>
      </c>
      <c r="L9" s="109">
        <v>433</v>
      </c>
      <c r="M9" s="109">
        <v>442</v>
      </c>
    </row>
    <row r="10" spans="1:13" ht="12.75">
      <c r="A10" s="20" t="s">
        <v>21</v>
      </c>
      <c r="B10" s="30">
        <v>30937</v>
      </c>
      <c r="C10" s="30">
        <v>32718</v>
      </c>
      <c r="D10" s="1">
        <v>44256</v>
      </c>
      <c r="E10" s="109">
        <v>36925</v>
      </c>
      <c r="F10" s="109">
        <v>33355</v>
      </c>
      <c r="G10" s="109">
        <v>31905</v>
      </c>
      <c r="H10" s="109">
        <v>28764</v>
      </c>
      <c r="I10" s="109">
        <v>26224</v>
      </c>
      <c r="J10" s="109">
        <v>26449</v>
      </c>
      <c r="K10" s="109">
        <v>27096</v>
      </c>
      <c r="L10" s="109">
        <v>27351</v>
      </c>
      <c r="M10" s="109">
        <v>24667</v>
      </c>
    </row>
    <row r="11" spans="1:13" ht="12.75">
      <c r="A11" s="20" t="s">
        <v>22</v>
      </c>
      <c r="B11" s="30">
        <v>12140</v>
      </c>
      <c r="C11" s="30">
        <v>13812</v>
      </c>
      <c r="D11" s="1">
        <v>20707</v>
      </c>
      <c r="E11" s="109">
        <v>16655</v>
      </c>
      <c r="F11" s="109">
        <v>16732</v>
      </c>
      <c r="G11" s="109">
        <v>15241</v>
      </c>
      <c r="H11" s="109">
        <v>15187</v>
      </c>
      <c r="I11" s="109">
        <v>14362</v>
      </c>
      <c r="J11" s="109">
        <v>13636</v>
      </c>
      <c r="K11" s="109">
        <v>12514</v>
      </c>
      <c r="L11" s="109">
        <v>12318</v>
      </c>
      <c r="M11" s="109">
        <v>12012</v>
      </c>
    </row>
    <row r="12" spans="1:13" ht="12.75">
      <c r="A12" s="20" t="s">
        <v>23</v>
      </c>
      <c r="B12" s="30">
        <v>4304</v>
      </c>
      <c r="C12" s="30">
        <v>4923</v>
      </c>
      <c r="D12" s="1">
        <v>6173</v>
      </c>
      <c r="E12" s="109">
        <v>5253</v>
      </c>
      <c r="F12" s="109">
        <v>4675</v>
      </c>
      <c r="G12" s="109">
        <v>4600</v>
      </c>
      <c r="H12" s="109">
        <v>4294</v>
      </c>
      <c r="I12" s="109">
        <v>3679</v>
      </c>
      <c r="J12" s="109">
        <v>5767</v>
      </c>
      <c r="K12" s="109">
        <v>5654</v>
      </c>
      <c r="L12" s="109">
        <v>5571</v>
      </c>
      <c r="M12" s="109">
        <v>5258</v>
      </c>
    </row>
    <row r="13" spans="1:13" ht="12.75">
      <c r="A13" s="20" t="s">
        <v>24</v>
      </c>
      <c r="B13" s="30">
        <v>7221</v>
      </c>
      <c r="C13" s="30">
        <v>8730</v>
      </c>
      <c r="D13" s="1">
        <v>11304</v>
      </c>
      <c r="E13" s="109">
        <v>12952</v>
      </c>
      <c r="F13" s="109">
        <v>11054</v>
      </c>
      <c r="G13" s="109">
        <v>13377</v>
      </c>
      <c r="H13" s="109">
        <v>13440</v>
      </c>
      <c r="I13" s="109">
        <v>12588</v>
      </c>
      <c r="J13" s="109">
        <v>11816</v>
      </c>
      <c r="K13" s="109">
        <v>10903</v>
      </c>
      <c r="L13" s="109">
        <v>12550</v>
      </c>
      <c r="M13" s="109">
        <v>12219</v>
      </c>
    </row>
    <row r="14" spans="1:13" ht="12.75">
      <c r="A14" s="20" t="s">
        <v>25</v>
      </c>
      <c r="B14" s="30">
        <v>5877</v>
      </c>
      <c r="C14" s="30">
        <v>7108</v>
      </c>
      <c r="D14" s="1">
        <v>8903</v>
      </c>
      <c r="E14" s="109">
        <v>8124</v>
      </c>
      <c r="F14" s="109">
        <v>7750</v>
      </c>
      <c r="G14" s="109">
        <v>7059</v>
      </c>
      <c r="H14" s="109">
        <v>5219</v>
      </c>
      <c r="I14" s="109">
        <v>5434</v>
      </c>
      <c r="J14" s="109">
        <v>4770</v>
      </c>
      <c r="K14" s="109">
        <v>4232</v>
      </c>
      <c r="L14" s="109">
        <v>4085</v>
      </c>
      <c r="M14" s="109">
        <v>3848</v>
      </c>
    </row>
    <row r="15" spans="1:13" ht="12.75">
      <c r="A15" s="20" t="s">
        <v>26</v>
      </c>
      <c r="B15" s="30">
        <v>3339</v>
      </c>
      <c r="C15" s="30">
        <v>3511</v>
      </c>
      <c r="D15" s="1">
        <v>4093</v>
      </c>
      <c r="E15" s="109">
        <v>3758</v>
      </c>
      <c r="F15" s="109">
        <v>3486</v>
      </c>
      <c r="G15" s="109">
        <v>4687</v>
      </c>
      <c r="H15" s="109">
        <v>5738</v>
      </c>
      <c r="I15" s="109">
        <v>5960</v>
      </c>
      <c r="J15" s="109">
        <v>6452</v>
      </c>
      <c r="K15" s="109">
        <v>7324</v>
      </c>
      <c r="L15" s="109">
        <v>7145</v>
      </c>
      <c r="M15" s="109">
        <v>6561</v>
      </c>
    </row>
    <row r="16" spans="1:13" ht="12.75">
      <c r="A16" s="20" t="s">
        <v>27</v>
      </c>
      <c r="B16" s="30">
        <v>6765</v>
      </c>
      <c r="C16" s="30">
        <v>7346</v>
      </c>
      <c r="D16" s="1">
        <v>10667</v>
      </c>
      <c r="E16" s="109">
        <v>9046</v>
      </c>
      <c r="F16" s="109">
        <v>9859</v>
      </c>
      <c r="G16" s="109">
        <v>10902</v>
      </c>
      <c r="H16" s="109">
        <v>10046</v>
      </c>
      <c r="I16" s="109">
        <v>8710</v>
      </c>
      <c r="J16" s="109">
        <v>7543</v>
      </c>
      <c r="K16" s="109">
        <v>6855</v>
      </c>
      <c r="L16" s="109">
        <v>7254</v>
      </c>
      <c r="M16" s="109">
        <v>7182</v>
      </c>
    </row>
    <row r="17" spans="1:13" ht="12.75">
      <c r="A17" s="20" t="s">
        <v>28</v>
      </c>
      <c r="B17" s="30">
        <v>8857</v>
      </c>
      <c r="C17" s="30">
        <v>9274</v>
      </c>
      <c r="D17" s="1">
        <v>10544</v>
      </c>
      <c r="E17" s="109">
        <v>10507</v>
      </c>
      <c r="F17" s="109">
        <v>9739</v>
      </c>
      <c r="G17" s="109">
        <v>9256</v>
      </c>
      <c r="H17" s="109">
        <v>9534</v>
      </c>
      <c r="I17" s="109">
        <v>9518</v>
      </c>
      <c r="J17" s="109">
        <v>8727</v>
      </c>
      <c r="K17" s="109">
        <v>9130</v>
      </c>
      <c r="L17" s="109">
        <v>8591</v>
      </c>
      <c r="M17" s="109">
        <v>10110</v>
      </c>
    </row>
    <row r="18" spans="1:13" ht="12.75">
      <c r="A18" s="20" t="s">
        <v>29</v>
      </c>
      <c r="B18" s="30">
        <v>2213</v>
      </c>
      <c r="C18" s="30">
        <v>2194</v>
      </c>
      <c r="D18" s="1">
        <v>3027</v>
      </c>
      <c r="E18" s="109">
        <v>3819</v>
      </c>
      <c r="F18" s="109">
        <v>3613</v>
      </c>
      <c r="G18" s="109">
        <v>3055</v>
      </c>
      <c r="H18" s="109">
        <v>3592</v>
      </c>
      <c r="I18" s="109">
        <v>3484</v>
      </c>
      <c r="J18" s="109">
        <v>3037</v>
      </c>
      <c r="K18" s="109">
        <v>2648</v>
      </c>
      <c r="L18" s="109">
        <v>2630</v>
      </c>
      <c r="M18" s="109">
        <v>2884</v>
      </c>
    </row>
    <row r="19" spans="1:13" ht="12.75">
      <c r="A19" s="20" t="s">
        <v>30</v>
      </c>
      <c r="B19" s="30">
        <v>8912</v>
      </c>
      <c r="C19" s="30">
        <v>10705</v>
      </c>
      <c r="D19" s="1">
        <v>12860</v>
      </c>
      <c r="E19" s="109">
        <v>13241</v>
      </c>
      <c r="F19" s="109">
        <v>12177</v>
      </c>
      <c r="G19" s="109">
        <v>11348</v>
      </c>
      <c r="H19" s="109">
        <v>10979</v>
      </c>
      <c r="I19" s="109">
        <v>11195</v>
      </c>
      <c r="J19" s="109">
        <v>10620</v>
      </c>
      <c r="K19" s="109">
        <v>9856</v>
      </c>
      <c r="L19" s="109">
        <v>9182</v>
      </c>
      <c r="M19" s="109">
        <v>8832</v>
      </c>
    </row>
    <row r="20" spans="1:13" ht="12.75">
      <c r="A20" s="20" t="s">
        <v>31</v>
      </c>
      <c r="B20" s="30">
        <v>33621</v>
      </c>
      <c r="C20" s="30">
        <v>35569</v>
      </c>
      <c r="D20" s="1">
        <v>46728</v>
      </c>
      <c r="E20" s="109">
        <v>42340</v>
      </c>
      <c r="F20" s="109">
        <v>44715</v>
      </c>
      <c r="G20" s="109">
        <v>42911</v>
      </c>
      <c r="H20" s="109">
        <v>42413</v>
      </c>
      <c r="I20" s="109">
        <v>42012</v>
      </c>
      <c r="J20" s="109">
        <v>40578</v>
      </c>
      <c r="K20" s="109">
        <v>37225</v>
      </c>
      <c r="L20" s="109">
        <v>36378</v>
      </c>
      <c r="M20" s="109">
        <v>37515</v>
      </c>
    </row>
    <row r="21" spans="1:13" ht="12.75">
      <c r="A21" s="20" t="s">
        <v>32</v>
      </c>
      <c r="B21" s="30">
        <v>6088</v>
      </c>
      <c r="C21" s="30">
        <v>8046</v>
      </c>
      <c r="D21" s="1">
        <v>12465</v>
      </c>
      <c r="E21" s="109">
        <v>12949</v>
      </c>
      <c r="F21" s="109">
        <v>12172</v>
      </c>
      <c r="G21" s="109">
        <v>11977</v>
      </c>
      <c r="H21" s="109">
        <v>11951</v>
      </c>
      <c r="I21" s="109">
        <v>12143</v>
      </c>
      <c r="J21" s="109">
        <v>11015</v>
      </c>
      <c r="K21" s="109">
        <v>9594</v>
      </c>
      <c r="L21" s="109">
        <v>10000</v>
      </c>
      <c r="M21" s="109">
        <v>9818</v>
      </c>
    </row>
    <row r="22" spans="1:13" ht="12.75">
      <c r="A22" s="22" t="s">
        <v>33</v>
      </c>
      <c r="B22" s="31">
        <v>1505</v>
      </c>
      <c r="C22" s="31">
        <v>1708</v>
      </c>
      <c r="D22" s="1">
        <v>2428</v>
      </c>
      <c r="E22" s="110">
        <v>2105</v>
      </c>
      <c r="F22" s="110">
        <v>2401</v>
      </c>
      <c r="G22" s="110">
        <v>2567</v>
      </c>
      <c r="H22" s="110">
        <v>3150</v>
      </c>
      <c r="I22" s="110">
        <v>3218</v>
      </c>
      <c r="J22" s="110">
        <v>3464</v>
      </c>
      <c r="K22" s="110">
        <v>3250</v>
      </c>
      <c r="L22" s="110">
        <v>3105</v>
      </c>
      <c r="M22" s="109">
        <v>2894</v>
      </c>
    </row>
    <row r="23" spans="1:13" ht="12.75">
      <c r="A23" s="20" t="s">
        <v>34</v>
      </c>
      <c r="B23" s="27">
        <f>SUM(B25:B37)</f>
        <v>80763</v>
      </c>
      <c r="C23" s="27">
        <f>SUM(C25:C37)</f>
        <v>89137</v>
      </c>
      <c r="D23" s="27">
        <f>SUM(D25:D37)</f>
        <v>129654</v>
      </c>
      <c r="E23" s="27">
        <f>SUM(E25:E37)</f>
        <v>134924</v>
      </c>
      <c r="F23" s="27">
        <f>SUM(F25:F37)</f>
        <v>136120</v>
      </c>
      <c r="G23" s="27">
        <f t="shared" ref="G23:H23" si="12">SUM(G25:G37)</f>
        <v>126759</v>
      </c>
      <c r="H23" s="27">
        <f t="shared" si="12"/>
        <v>125490</v>
      </c>
      <c r="I23" s="27">
        <f t="shared" ref="I23:J23" si="13">SUM(I25:I37)</f>
        <v>127846</v>
      </c>
      <c r="J23" s="27">
        <f t="shared" si="13"/>
        <v>132333</v>
      </c>
      <c r="K23" s="27">
        <f t="shared" ref="K23:L23" si="14">SUM(K25:K37)</f>
        <v>133872</v>
      </c>
      <c r="L23" s="27">
        <f t="shared" si="14"/>
        <v>146828</v>
      </c>
      <c r="M23" s="27">
        <f t="shared" ref="M23" si="15">SUM(M25:M37)</f>
        <v>146430</v>
      </c>
    </row>
    <row r="24" spans="1:13" ht="12.75">
      <c r="A24" s="21" t="s">
        <v>17</v>
      </c>
      <c r="B24" s="26">
        <f>(B23/B4)*100</f>
        <v>23.076989016264157</v>
      </c>
      <c r="C24" s="26">
        <f>(C23/C4)*100</f>
        <v>22.843809104002542</v>
      </c>
      <c r="D24" s="26">
        <f>(D23/D4)*100</f>
        <v>25.462143781556669</v>
      </c>
      <c r="E24" s="26">
        <f>(E23/E4)*100</f>
        <v>27.50598337295067</v>
      </c>
      <c r="F24" s="26">
        <f>(F23/F4)*100</f>
        <v>28.292553147265942</v>
      </c>
      <c r="G24" s="26">
        <f t="shared" ref="G24:H24" si="16">(G23/G4)*100</f>
        <v>27.784256048537348</v>
      </c>
      <c r="H24" s="26">
        <f t="shared" si="16"/>
        <v>27.96621501158852</v>
      </c>
      <c r="I24" s="26">
        <f t="shared" ref="I24:J24" si="17">(I23/I4)*100</f>
        <v>29.682341414488501</v>
      </c>
      <c r="J24" s="26">
        <f t="shared" si="17"/>
        <v>30.839376934263026</v>
      </c>
      <c r="K24" s="26">
        <f t="shared" ref="K24:L24" si="18">(K23/K4)*100</f>
        <v>32.304239762553991</v>
      </c>
      <c r="L24" s="26">
        <f t="shared" si="18"/>
        <v>34.134615384615387</v>
      </c>
      <c r="M24" s="26">
        <f t="shared" ref="M24" si="19">(M23/M4)*100</f>
        <v>34.474234376765736</v>
      </c>
    </row>
    <row r="25" spans="1:13" ht="12.75">
      <c r="A25" s="20" t="s">
        <v>35</v>
      </c>
      <c r="B25" s="30">
        <v>577</v>
      </c>
      <c r="C25" s="30">
        <v>974</v>
      </c>
      <c r="D25" s="1">
        <v>982</v>
      </c>
      <c r="E25" s="109">
        <v>1228</v>
      </c>
      <c r="F25" s="109">
        <v>1475</v>
      </c>
      <c r="G25" s="109">
        <v>1402</v>
      </c>
      <c r="H25" s="109">
        <v>1896</v>
      </c>
      <c r="I25" s="109">
        <v>604</v>
      </c>
      <c r="J25" s="109">
        <v>604</v>
      </c>
      <c r="K25" s="109">
        <v>549</v>
      </c>
      <c r="L25" s="109">
        <v>561</v>
      </c>
      <c r="M25" s="109">
        <v>422</v>
      </c>
    </row>
    <row r="26" spans="1:13" ht="12.75">
      <c r="A26" s="20" t="s">
        <v>36</v>
      </c>
      <c r="B26" s="30">
        <v>14382</v>
      </c>
      <c r="C26" s="30">
        <v>14744</v>
      </c>
      <c r="D26" s="1">
        <v>19923</v>
      </c>
      <c r="E26" s="109">
        <v>21606</v>
      </c>
      <c r="F26" s="109">
        <v>20963</v>
      </c>
      <c r="G26" s="109">
        <v>20188</v>
      </c>
      <c r="H26" s="109">
        <v>20408</v>
      </c>
      <c r="I26" s="109">
        <v>19829</v>
      </c>
      <c r="J26" s="109">
        <v>18067</v>
      </c>
      <c r="K26" s="109">
        <v>18188</v>
      </c>
      <c r="L26" s="109">
        <v>18787</v>
      </c>
      <c r="M26" s="109">
        <v>17689</v>
      </c>
    </row>
    <row r="27" spans="1:13" ht="12.75">
      <c r="A27" s="20" t="s">
        <v>37</v>
      </c>
      <c r="B27" s="30">
        <v>41717</v>
      </c>
      <c r="C27" s="30">
        <v>46670</v>
      </c>
      <c r="D27" s="1">
        <v>70797</v>
      </c>
      <c r="E27" s="109">
        <v>74123</v>
      </c>
      <c r="F27" s="109">
        <v>72620</v>
      </c>
      <c r="G27" s="109">
        <v>67415</v>
      </c>
      <c r="H27" s="109">
        <v>66296</v>
      </c>
      <c r="I27" s="109">
        <v>71343</v>
      </c>
      <c r="J27" s="109">
        <v>73377</v>
      </c>
      <c r="K27" s="109">
        <v>77018</v>
      </c>
      <c r="L27" s="109">
        <v>89394</v>
      </c>
      <c r="M27" s="109">
        <v>91341</v>
      </c>
    </row>
    <row r="28" spans="1:13" ht="12.75">
      <c r="A28" s="20" t="s">
        <v>38</v>
      </c>
      <c r="B28" s="30">
        <v>3535</v>
      </c>
      <c r="C28" s="30">
        <v>3935</v>
      </c>
      <c r="D28" s="1">
        <v>5419</v>
      </c>
      <c r="E28" s="109">
        <v>5356</v>
      </c>
      <c r="F28" s="109">
        <v>6292</v>
      </c>
      <c r="G28" s="109">
        <v>5926</v>
      </c>
      <c r="H28" s="109">
        <v>5879</v>
      </c>
      <c r="I28" s="109">
        <v>5073</v>
      </c>
      <c r="J28" s="109">
        <v>5459</v>
      </c>
      <c r="K28" s="109">
        <v>5803</v>
      </c>
      <c r="L28" s="109">
        <v>6471</v>
      </c>
      <c r="M28" s="109">
        <v>6181</v>
      </c>
    </row>
    <row r="29" spans="1:13" ht="12.75">
      <c r="A29" s="20" t="s">
        <v>39</v>
      </c>
      <c r="B29" s="30">
        <v>505</v>
      </c>
      <c r="C29" s="30">
        <v>617</v>
      </c>
      <c r="D29" s="1">
        <v>827</v>
      </c>
      <c r="E29" s="109">
        <v>983</v>
      </c>
      <c r="F29" s="109">
        <v>1235</v>
      </c>
      <c r="G29" s="109">
        <v>1115</v>
      </c>
      <c r="H29" s="109">
        <v>1314</v>
      </c>
      <c r="I29" s="109">
        <v>1547</v>
      </c>
      <c r="J29" s="109">
        <v>1635</v>
      </c>
      <c r="K29" s="109">
        <v>1588</v>
      </c>
      <c r="L29" s="109">
        <v>1759</v>
      </c>
      <c r="M29" s="109">
        <v>1034</v>
      </c>
    </row>
    <row r="30" spans="1:13" ht="12.75">
      <c r="A30" s="20" t="s">
        <v>40</v>
      </c>
      <c r="B30" s="30">
        <v>1748</v>
      </c>
      <c r="C30" s="30">
        <v>1477</v>
      </c>
      <c r="D30" s="1">
        <v>1653</v>
      </c>
      <c r="E30" s="109">
        <v>1724</v>
      </c>
      <c r="F30" s="109">
        <v>1871</v>
      </c>
      <c r="G30" s="109">
        <v>1778</v>
      </c>
      <c r="H30" s="109">
        <v>1871</v>
      </c>
      <c r="I30" s="109">
        <v>1795</v>
      </c>
      <c r="J30" s="109">
        <v>1735</v>
      </c>
      <c r="K30" s="109">
        <v>2212</v>
      </c>
      <c r="L30" s="109">
        <v>2231</v>
      </c>
      <c r="M30" s="109">
        <v>3004</v>
      </c>
    </row>
    <row r="31" spans="1:13" ht="12.75">
      <c r="A31" s="20" t="s">
        <v>41</v>
      </c>
      <c r="B31" s="30">
        <v>579</v>
      </c>
      <c r="C31" s="30">
        <v>548</v>
      </c>
      <c r="D31" s="1">
        <v>657</v>
      </c>
      <c r="E31" s="109">
        <v>744</v>
      </c>
      <c r="F31" s="109">
        <v>802</v>
      </c>
      <c r="G31" s="109">
        <v>818</v>
      </c>
      <c r="H31" s="109">
        <v>894</v>
      </c>
      <c r="I31" s="109">
        <v>818</v>
      </c>
      <c r="J31" s="109">
        <v>802</v>
      </c>
      <c r="K31" s="109">
        <v>872</v>
      </c>
      <c r="L31" s="109">
        <v>948</v>
      </c>
      <c r="M31" s="109">
        <v>836</v>
      </c>
    </row>
    <row r="32" spans="1:13" ht="12.75">
      <c r="A32" s="20" t="s">
        <v>42</v>
      </c>
      <c r="B32" s="30">
        <v>1216</v>
      </c>
      <c r="C32" s="30">
        <v>1558</v>
      </c>
      <c r="D32" s="1">
        <v>2485</v>
      </c>
      <c r="E32" s="109">
        <v>3477</v>
      </c>
      <c r="F32" s="109">
        <v>3402</v>
      </c>
      <c r="G32" s="109">
        <v>2988</v>
      </c>
      <c r="H32" s="109">
        <v>3118</v>
      </c>
      <c r="I32" s="109">
        <v>2870</v>
      </c>
      <c r="J32" s="109">
        <v>2459</v>
      </c>
      <c r="K32" s="109">
        <v>2565</v>
      </c>
      <c r="L32" s="109">
        <v>2792</v>
      </c>
      <c r="M32" s="109">
        <v>2567</v>
      </c>
    </row>
    <row r="33" spans="1:13" ht="12.75">
      <c r="A33" s="20" t="s">
        <v>43</v>
      </c>
      <c r="B33" s="30">
        <v>2592</v>
      </c>
      <c r="C33" s="30">
        <v>2697</v>
      </c>
      <c r="D33" s="1">
        <v>4533</v>
      </c>
      <c r="E33" s="109">
        <v>4888</v>
      </c>
      <c r="F33" s="109">
        <v>6415</v>
      </c>
      <c r="G33" s="109">
        <v>5145</v>
      </c>
      <c r="H33" s="109">
        <v>4780</v>
      </c>
      <c r="I33" s="109">
        <v>5099</v>
      </c>
      <c r="J33" s="109">
        <v>9141</v>
      </c>
      <c r="K33" s="109">
        <v>6501</v>
      </c>
      <c r="L33" s="109">
        <v>6424</v>
      </c>
      <c r="M33" s="109">
        <v>4705</v>
      </c>
    </row>
    <row r="34" spans="1:13" ht="12.75">
      <c r="A34" s="20" t="s">
        <v>44</v>
      </c>
      <c r="B34" s="30">
        <v>3956</v>
      </c>
      <c r="C34" s="30">
        <v>4061</v>
      </c>
      <c r="D34" s="1">
        <v>4928</v>
      </c>
      <c r="E34" s="109">
        <v>4973</v>
      </c>
      <c r="F34" s="109">
        <v>4979</v>
      </c>
      <c r="G34" s="109">
        <v>4369</v>
      </c>
      <c r="H34" s="109">
        <v>4076</v>
      </c>
      <c r="I34" s="109">
        <v>4097</v>
      </c>
      <c r="J34" s="109">
        <v>3598</v>
      </c>
      <c r="K34" s="109">
        <v>3773</v>
      </c>
      <c r="L34" s="109">
        <v>3210</v>
      </c>
      <c r="M34" s="109">
        <v>2477</v>
      </c>
    </row>
    <row r="35" spans="1:13" ht="12.75">
      <c r="A35" s="20" t="s">
        <v>45</v>
      </c>
      <c r="B35" s="30">
        <v>2780</v>
      </c>
      <c r="C35" s="30">
        <v>3536</v>
      </c>
      <c r="D35" s="1">
        <v>4460</v>
      </c>
      <c r="E35" s="109">
        <v>4069</v>
      </c>
      <c r="F35" s="109">
        <v>4028</v>
      </c>
      <c r="G35" s="109">
        <v>4228</v>
      </c>
      <c r="H35" s="109">
        <v>3932</v>
      </c>
      <c r="I35" s="109">
        <v>4159</v>
      </c>
      <c r="J35" s="109">
        <v>5654</v>
      </c>
      <c r="K35" s="109">
        <v>5822</v>
      </c>
      <c r="L35" s="109">
        <v>5426</v>
      </c>
      <c r="M35" s="109">
        <v>8848</v>
      </c>
    </row>
    <row r="36" spans="1:13" ht="12.75">
      <c r="A36" s="20" t="s">
        <v>46</v>
      </c>
      <c r="B36" s="30">
        <v>5837</v>
      </c>
      <c r="C36" s="30">
        <v>6873</v>
      </c>
      <c r="D36" s="1">
        <v>11170</v>
      </c>
      <c r="E36" s="109">
        <v>10588</v>
      </c>
      <c r="F36" s="109">
        <v>10149</v>
      </c>
      <c r="G36" s="109">
        <v>9641</v>
      </c>
      <c r="H36" s="109">
        <v>9436</v>
      </c>
      <c r="I36" s="109">
        <v>9557</v>
      </c>
      <c r="J36" s="109">
        <v>8657</v>
      </c>
      <c r="K36" s="109">
        <v>7846</v>
      </c>
      <c r="L36" s="109">
        <v>8205</v>
      </c>
      <c r="M36" s="109">
        <v>6618</v>
      </c>
    </row>
    <row r="37" spans="1:13" ht="12.75">
      <c r="A37" s="22" t="s">
        <v>47</v>
      </c>
      <c r="B37" s="31">
        <v>1339</v>
      </c>
      <c r="C37" s="31">
        <v>1447</v>
      </c>
      <c r="D37" s="1">
        <v>1820</v>
      </c>
      <c r="E37" s="110">
        <v>1165</v>
      </c>
      <c r="F37" s="110">
        <v>1889</v>
      </c>
      <c r="G37" s="110">
        <v>1746</v>
      </c>
      <c r="H37" s="110">
        <v>1590</v>
      </c>
      <c r="I37" s="110">
        <v>1055</v>
      </c>
      <c r="J37" s="110">
        <v>1145</v>
      </c>
      <c r="K37" s="110">
        <v>1135</v>
      </c>
      <c r="L37" s="109">
        <v>620</v>
      </c>
      <c r="M37" s="109">
        <v>708</v>
      </c>
    </row>
    <row r="38" spans="1:13" ht="12.75">
      <c r="A38" s="20" t="s">
        <v>48</v>
      </c>
      <c r="B38" s="27">
        <f>SUM(B40:B51)</f>
        <v>73250</v>
      </c>
      <c r="C38" s="27">
        <f>SUM(C40:C51)</f>
        <v>79932</v>
      </c>
      <c r="D38" s="27">
        <f>SUM(D40:D51)</f>
        <v>97912</v>
      </c>
      <c r="E38" s="27">
        <f>SUM(E40:E51)</f>
        <v>92502</v>
      </c>
      <c r="F38" s="27">
        <f>SUM(F40:F51)</f>
        <v>92802</v>
      </c>
      <c r="G38" s="27">
        <f t="shared" ref="G38:H38" si="20">SUM(G40:G51)</f>
        <v>88324</v>
      </c>
      <c r="H38" s="27">
        <f t="shared" si="20"/>
        <v>88600</v>
      </c>
      <c r="I38" s="27">
        <f t="shared" ref="I38:J38" si="21">SUM(I40:I51)</f>
        <v>81365</v>
      </c>
      <c r="J38" s="27">
        <f t="shared" si="21"/>
        <v>83512</v>
      </c>
      <c r="K38" s="27">
        <f t="shared" ref="K38:L38" si="22">SUM(K40:K51)</f>
        <v>81042</v>
      </c>
      <c r="L38" s="132">
        <f t="shared" si="22"/>
        <v>83144</v>
      </c>
      <c r="M38" s="132">
        <f t="shared" ref="M38" si="23">SUM(M40:M51)</f>
        <v>86700</v>
      </c>
    </row>
    <row r="39" spans="1:13" ht="12.75">
      <c r="A39" s="21" t="s">
        <v>17</v>
      </c>
      <c r="B39" s="26">
        <f>(B38/B4)*100</f>
        <v>20.930245848239288</v>
      </c>
      <c r="C39" s="26">
        <f>(C38/C4)*100</f>
        <v>20.484774552667592</v>
      </c>
      <c r="D39" s="26">
        <f>(D38/D4)*100</f>
        <v>19.228480586328047</v>
      </c>
      <c r="E39" s="26">
        <f>(E38/E4)*100</f>
        <v>18.857716002821462</v>
      </c>
      <c r="F39" s="26">
        <f>(F38/F4)*100</f>
        <v>19.288903299827901</v>
      </c>
      <c r="G39" s="26">
        <f t="shared" ref="G39:H39" si="24">(G38/G4)*100</f>
        <v>19.359703304940972</v>
      </c>
      <c r="H39" s="26">
        <f t="shared" si="24"/>
        <v>19.745052594045283</v>
      </c>
      <c r="I39" s="26">
        <f t="shared" ref="I39:J39" si="25">(I38/I4)*100</f>
        <v>18.890725632322145</v>
      </c>
      <c r="J39" s="26">
        <f t="shared" si="25"/>
        <v>19.461948618516722</v>
      </c>
      <c r="K39" s="26">
        <f t="shared" ref="K39:L39" si="26">(K38/K4)*100</f>
        <v>19.5559952703844</v>
      </c>
      <c r="L39" s="26">
        <f t="shared" si="26"/>
        <v>19.329340871894061</v>
      </c>
      <c r="M39" s="26">
        <f t="shared" ref="M39" si="27">(M38/M4)*100</f>
        <v>20.411910950389874</v>
      </c>
    </row>
    <row r="40" spans="1:13" ht="12.75">
      <c r="A40" s="20" t="s">
        <v>49</v>
      </c>
      <c r="B40" s="30">
        <v>12753</v>
      </c>
      <c r="C40" s="30">
        <v>14018</v>
      </c>
      <c r="D40" s="1">
        <v>17838</v>
      </c>
      <c r="E40" s="109">
        <v>17065</v>
      </c>
      <c r="F40" s="109">
        <v>17809</v>
      </c>
      <c r="G40" s="109">
        <v>14413</v>
      </c>
      <c r="H40" s="109">
        <v>13258</v>
      </c>
      <c r="I40" s="109">
        <v>11921</v>
      </c>
      <c r="J40" s="109">
        <v>12970</v>
      </c>
      <c r="K40" s="109">
        <v>12056</v>
      </c>
      <c r="L40" s="109">
        <v>12777</v>
      </c>
      <c r="M40" s="109">
        <v>20045</v>
      </c>
    </row>
    <row r="41" spans="1:13" ht="12.75">
      <c r="A41" s="20" t="s">
        <v>50</v>
      </c>
      <c r="B41" s="30">
        <v>5992</v>
      </c>
      <c r="C41" s="30">
        <v>5867</v>
      </c>
      <c r="D41" s="1">
        <v>7970</v>
      </c>
      <c r="E41" s="109">
        <v>8504</v>
      </c>
      <c r="F41" s="109">
        <v>8988</v>
      </c>
      <c r="G41" s="109">
        <v>11164</v>
      </c>
      <c r="H41" s="109">
        <v>12075</v>
      </c>
      <c r="I41" s="109">
        <v>11341</v>
      </c>
      <c r="J41" s="109">
        <v>13504</v>
      </c>
      <c r="K41" s="109">
        <v>14078</v>
      </c>
      <c r="L41" s="109">
        <v>14153</v>
      </c>
      <c r="M41" s="109">
        <v>14138</v>
      </c>
    </row>
    <row r="42" spans="1:13" ht="12.75">
      <c r="A42" s="20" t="s">
        <v>51</v>
      </c>
      <c r="B42" s="30">
        <v>4039</v>
      </c>
      <c r="C42" s="30">
        <v>4362</v>
      </c>
      <c r="D42" s="1">
        <v>5132</v>
      </c>
      <c r="E42" s="109">
        <v>4873</v>
      </c>
      <c r="F42" s="109">
        <v>4558</v>
      </c>
      <c r="G42" s="109">
        <v>4535</v>
      </c>
      <c r="H42" s="109">
        <v>4307</v>
      </c>
      <c r="I42" s="109">
        <v>4064</v>
      </c>
      <c r="J42" s="109">
        <v>3903</v>
      </c>
      <c r="K42" s="109">
        <v>3992</v>
      </c>
      <c r="L42" s="109">
        <v>3552</v>
      </c>
      <c r="M42" s="109">
        <v>3498</v>
      </c>
    </row>
    <row r="43" spans="1:13" ht="12.75">
      <c r="A43" s="20" t="s">
        <v>52</v>
      </c>
      <c r="B43" s="30">
        <v>4025</v>
      </c>
      <c r="C43" s="30">
        <v>5139</v>
      </c>
      <c r="D43" s="1">
        <v>6183</v>
      </c>
      <c r="E43" s="109">
        <v>5787</v>
      </c>
      <c r="F43" s="109">
        <v>6095</v>
      </c>
      <c r="G43" s="109">
        <v>5474</v>
      </c>
      <c r="H43" s="109">
        <v>4921</v>
      </c>
      <c r="I43" s="109">
        <v>4723</v>
      </c>
      <c r="J43" s="109">
        <v>4302</v>
      </c>
      <c r="K43" s="109">
        <v>4465</v>
      </c>
      <c r="L43" s="109">
        <v>4638</v>
      </c>
      <c r="M43" s="109">
        <v>4560</v>
      </c>
    </row>
    <row r="44" spans="1:13" ht="12.75">
      <c r="A44" s="20" t="s">
        <v>53</v>
      </c>
      <c r="B44" s="30">
        <v>9005</v>
      </c>
      <c r="C44" s="30">
        <v>10264</v>
      </c>
      <c r="D44" s="1">
        <v>15142</v>
      </c>
      <c r="E44" s="109">
        <v>13929</v>
      </c>
      <c r="F44" s="109">
        <v>13377</v>
      </c>
      <c r="G44" s="109">
        <v>12191</v>
      </c>
      <c r="H44" s="109">
        <v>13453</v>
      </c>
      <c r="I44" s="109">
        <v>12149</v>
      </c>
      <c r="J44" s="109">
        <v>11220</v>
      </c>
      <c r="K44" s="109">
        <v>10166</v>
      </c>
      <c r="L44" s="109">
        <v>10589</v>
      </c>
      <c r="M44" s="109">
        <v>10388</v>
      </c>
    </row>
    <row r="45" spans="1:13" ht="12.75">
      <c r="A45" s="20" t="s">
        <v>54</v>
      </c>
      <c r="B45" s="30">
        <v>7384</v>
      </c>
      <c r="C45" s="30">
        <v>7295</v>
      </c>
      <c r="D45" s="1">
        <v>7830</v>
      </c>
      <c r="E45" s="109">
        <v>7668</v>
      </c>
      <c r="F45" s="109">
        <v>7999</v>
      </c>
      <c r="G45" s="109">
        <v>7773</v>
      </c>
      <c r="H45" s="109">
        <v>7013</v>
      </c>
      <c r="I45" s="109">
        <v>6337</v>
      </c>
      <c r="J45" s="109">
        <v>5958</v>
      </c>
      <c r="K45" s="109">
        <v>5593</v>
      </c>
      <c r="L45" s="109">
        <v>5522</v>
      </c>
      <c r="M45" s="109">
        <v>5235</v>
      </c>
    </row>
    <row r="46" spans="1:13" ht="12.75">
      <c r="A46" s="20" t="s">
        <v>55</v>
      </c>
      <c r="B46" s="30">
        <v>6348</v>
      </c>
      <c r="C46" s="30">
        <v>7527</v>
      </c>
      <c r="D46" s="1">
        <v>10183</v>
      </c>
      <c r="E46" s="109">
        <v>8094</v>
      </c>
      <c r="F46" s="109">
        <v>8035</v>
      </c>
      <c r="G46" s="109">
        <v>7095</v>
      </c>
      <c r="H46" s="109">
        <v>8533</v>
      </c>
      <c r="I46" s="109">
        <v>7499</v>
      </c>
      <c r="J46" s="109">
        <v>7702</v>
      </c>
      <c r="K46" s="109">
        <v>6676</v>
      </c>
      <c r="L46" s="109">
        <v>6686</v>
      </c>
      <c r="M46" s="109">
        <v>5929</v>
      </c>
    </row>
    <row r="47" spans="1:13" ht="12.75">
      <c r="A47" s="20" t="s">
        <v>56</v>
      </c>
      <c r="B47" s="30">
        <v>1875</v>
      </c>
      <c r="C47" s="30">
        <v>1742</v>
      </c>
      <c r="D47" s="1">
        <v>1961</v>
      </c>
      <c r="E47" s="109">
        <v>1930</v>
      </c>
      <c r="F47" s="109">
        <v>2092</v>
      </c>
      <c r="G47" s="109">
        <v>1862</v>
      </c>
      <c r="H47" s="109">
        <v>1625</v>
      </c>
      <c r="I47" s="109">
        <v>1370</v>
      </c>
      <c r="J47" s="109">
        <v>1481</v>
      </c>
      <c r="K47" s="109">
        <v>1820</v>
      </c>
      <c r="L47" s="109">
        <v>1616</v>
      </c>
      <c r="M47" s="109">
        <v>1428</v>
      </c>
    </row>
    <row r="48" spans="1:13" ht="12.75">
      <c r="A48" s="20" t="s">
        <v>57</v>
      </c>
      <c r="B48" s="30">
        <v>719</v>
      </c>
      <c r="C48" s="30">
        <v>771</v>
      </c>
      <c r="D48" s="1">
        <v>881</v>
      </c>
      <c r="E48" s="109">
        <v>677</v>
      </c>
      <c r="F48" s="109">
        <v>788</v>
      </c>
      <c r="G48" s="109">
        <v>743</v>
      </c>
      <c r="H48" s="109">
        <v>739</v>
      </c>
      <c r="I48" s="109">
        <v>626</v>
      </c>
      <c r="J48" s="109">
        <v>686</v>
      </c>
      <c r="K48" s="109">
        <v>654</v>
      </c>
      <c r="L48" s="109">
        <v>699</v>
      </c>
      <c r="M48" s="109">
        <v>601</v>
      </c>
    </row>
    <row r="49" spans="1:13" ht="12.75">
      <c r="A49" s="20" t="s">
        <v>58</v>
      </c>
      <c r="B49" s="30">
        <v>14031</v>
      </c>
      <c r="C49" s="30">
        <v>15161</v>
      </c>
      <c r="D49" s="1">
        <v>16462</v>
      </c>
      <c r="E49" s="109">
        <v>15612</v>
      </c>
      <c r="F49" s="109">
        <v>14411</v>
      </c>
      <c r="G49" s="109">
        <v>14649</v>
      </c>
      <c r="H49" s="109">
        <v>14337</v>
      </c>
      <c r="I49" s="109">
        <v>13386</v>
      </c>
      <c r="J49" s="109">
        <v>13604</v>
      </c>
      <c r="K49" s="109">
        <v>13050</v>
      </c>
      <c r="L49" s="109">
        <v>14348</v>
      </c>
      <c r="M49" s="109">
        <v>13216</v>
      </c>
    </row>
    <row r="50" spans="1:13" ht="12.75">
      <c r="A50" s="20" t="s">
        <v>59</v>
      </c>
      <c r="B50" s="30">
        <v>789</v>
      </c>
      <c r="C50" s="30">
        <v>888</v>
      </c>
      <c r="D50" s="1">
        <v>973</v>
      </c>
      <c r="E50" s="109">
        <v>729</v>
      </c>
      <c r="F50" s="109">
        <v>874</v>
      </c>
      <c r="G50" s="109">
        <v>855</v>
      </c>
      <c r="H50" s="109">
        <v>807</v>
      </c>
      <c r="I50" s="109">
        <v>750</v>
      </c>
      <c r="J50" s="109">
        <v>756</v>
      </c>
      <c r="K50" s="109">
        <v>745</v>
      </c>
      <c r="L50" s="109">
        <v>744</v>
      </c>
      <c r="M50" s="109">
        <v>917</v>
      </c>
    </row>
    <row r="51" spans="1:13" ht="12.75">
      <c r="A51" s="22" t="s">
        <v>60</v>
      </c>
      <c r="B51" s="31">
        <v>6290</v>
      </c>
      <c r="C51" s="31">
        <v>6898</v>
      </c>
      <c r="D51" s="1">
        <v>7357</v>
      </c>
      <c r="E51" s="110">
        <v>7634</v>
      </c>
      <c r="F51" s="110">
        <v>7776</v>
      </c>
      <c r="G51" s="110">
        <v>7570</v>
      </c>
      <c r="H51" s="110">
        <v>7532</v>
      </c>
      <c r="I51" s="110">
        <v>7199</v>
      </c>
      <c r="J51" s="110">
        <v>7426</v>
      </c>
      <c r="K51" s="110">
        <v>7747</v>
      </c>
      <c r="L51" s="133">
        <v>7820</v>
      </c>
      <c r="M51" s="133">
        <v>6745</v>
      </c>
    </row>
    <row r="52" spans="1:13" ht="12.75">
      <c r="A52" s="20" t="s">
        <v>61</v>
      </c>
      <c r="B52" s="27">
        <f>SUM(B54:B62)</f>
        <v>55035</v>
      </c>
      <c r="C52" s="27">
        <f>SUM(C54:C62)</f>
        <v>65072</v>
      </c>
      <c r="D52" s="27">
        <f>SUM(D54:D62)</f>
        <v>75164</v>
      </c>
      <c r="E52" s="27">
        <f>SUM(E54:E62)</f>
        <v>72197</v>
      </c>
      <c r="F52" s="27">
        <f>SUM(F54:F62)</f>
        <v>67591</v>
      </c>
      <c r="G52" s="27">
        <f t="shared" ref="G52:H52" si="28">SUM(G54:G62)</f>
        <v>59988</v>
      </c>
      <c r="H52" s="27">
        <f t="shared" si="28"/>
        <v>57291</v>
      </c>
      <c r="I52" s="27">
        <f t="shared" ref="I52:J52" si="29">SUM(I54:I62)</f>
        <v>50306</v>
      </c>
      <c r="J52" s="27">
        <f t="shared" si="29"/>
        <v>47541</v>
      </c>
      <c r="K52" s="27">
        <f t="shared" ref="K52:L52" si="30">SUM(K54:K62)</f>
        <v>42112</v>
      </c>
      <c r="L52" s="129">
        <f t="shared" si="30"/>
        <v>41386</v>
      </c>
      <c r="M52" s="129">
        <f t="shared" ref="M52" si="31">SUM(M54:M62)</f>
        <v>35456</v>
      </c>
    </row>
    <row r="53" spans="1:13" ht="12.75">
      <c r="A53" s="21" t="s">
        <v>17</v>
      </c>
      <c r="B53" s="26">
        <f>(B52/B4)*100</f>
        <v>15.725543757786337</v>
      </c>
      <c r="C53" s="26">
        <f>(C52/C4)*100</f>
        <v>16.676490638182276</v>
      </c>
      <c r="D53" s="26">
        <f>(D52/D4)*100</f>
        <v>14.761107063391222</v>
      </c>
      <c r="E53" s="26">
        <f>(E52/E4)*100</f>
        <v>14.718282007477686</v>
      </c>
      <c r="F53" s="26">
        <f>(F52/F4)*100</f>
        <v>14.048794885225185</v>
      </c>
      <c r="G53" s="26">
        <f t="shared" ref="G53:H53" si="32">(G52/G4)*100</f>
        <v>13.148746454608023</v>
      </c>
      <c r="H53" s="26">
        <f t="shared" si="32"/>
        <v>12.767650205027634</v>
      </c>
      <c r="I53" s="26">
        <f t="shared" ref="I53:J53" si="33">(I52/I4)*100</f>
        <v>11.679676072753614</v>
      </c>
      <c r="J53" s="26">
        <f t="shared" si="33"/>
        <v>11.079132331555988</v>
      </c>
      <c r="K53" s="26">
        <f t="shared" ref="K53:L53" si="34">(K52/K4)*100</f>
        <v>10.161916942158731</v>
      </c>
      <c r="L53" s="26">
        <f t="shared" si="34"/>
        <v>9.6214291028120815</v>
      </c>
      <c r="M53" s="26">
        <f t="shared" ref="M53" si="35">(M52/M4)*100</f>
        <v>8.3474592232643996</v>
      </c>
    </row>
    <row r="54" spans="1:13" ht="12.75">
      <c r="A54" s="20" t="s">
        <v>62</v>
      </c>
      <c r="B54" s="30">
        <v>5069</v>
      </c>
      <c r="C54" s="30">
        <v>4626</v>
      </c>
      <c r="D54" s="1">
        <v>7447</v>
      </c>
      <c r="E54" s="109">
        <v>7411</v>
      </c>
      <c r="F54" s="109">
        <v>6673</v>
      </c>
      <c r="G54" s="109">
        <v>5216</v>
      </c>
      <c r="H54" s="109">
        <v>5646</v>
      </c>
      <c r="I54" s="109">
        <v>5089</v>
      </c>
      <c r="J54" s="109">
        <v>4615</v>
      </c>
      <c r="K54" s="109">
        <v>4413</v>
      </c>
      <c r="L54" s="109">
        <v>4252</v>
      </c>
      <c r="M54" s="109">
        <v>4000</v>
      </c>
    </row>
    <row r="55" spans="1:13" ht="12.75">
      <c r="A55" s="20" t="s">
        <v>63</v>
      </c>
      <c r="B55" s="30">
        <v>919</v>
      </c>
      <c r="C55" s="30">
        <v>1172</v>
      </c>
      <c r="D55" s="1">
        <v>1241</v>
      </c>
      <c r="E55" s="109">
        <v>1291</v>
      </c>
      <c r="F55" s="109">
        <v>1343</v>
      </c>
      <c r="G55" s="109">
        <v>891</v>
      </c>
      <c r="H55" s="109">
        <v>1114</v>
      </c>
      <c r="I55" s="109">
        <v>875</v>
      </c>
      <c r="J55" s="109">
        <v>692</v>
      </c>
      <c r="K55" s="109">
        <v>691</v>
      </c>
      <c r="L55" s="109">
        <v>708</v>
      </c>
      <c r="M55" s="109">
        <v>623</v>
      </c>
    </row>
    <row r="56" spans="1:13" ht="12.75">
      <c r="A56" s="20" t="s">
        <v>64</v>
      </c>
      <c r="B56" s="30">
        <v>5833</v>
      </c>
      <c r="C56" s="30">
        <v>7377</v>
      </c>
      <c r="D56" s="1">
        <v>8448</v>
      </c>
      <c r="E56" s="109">
        <v>7751</v>
      </c>
      <c r="F56" s="109">
        <v>6308</v>
      </c>
      <c r="G56" s="109">
        <v>5167</v>
      </c>
      <c r="H56" s="109">
        <v>5214</v>
      </c>
      <c r="I56" s="109">
        <v>5021</v>
      </c>
      <c r="J56" s="109">
        <v>4853</v>
      </c>
      <c r="K56" s="109">
        <v>3567</v>
      </c>
      <c r="L56" s="109">
        <v>2956</v>
      </c>
      <c r="M56" s="109">
        <v>2147</v>
      </c>
    </row>
    <row r="57" spans="1:13" ht="12.75">
      <c r="A57" s="20" t="s">
        <v>65</v>
      </c>
      <c r="B57" s="30">
        <v>611</v>
      </c>
      <c r="C57" s="30">
        <v>872</v>
      </c>
      <c r="D57" s="1">
        <v>999</v>
      </c>
      <c r="E57" s="109">
        <v>1231</v>
      </c>
      <c r="F57" s="109">
        <v>1014</v>
      </c>
      <c r="G57" s="109">
        <v>765</v>
      </c>
      <c r="H57" s="109">
        <v>802</v>
      </c>
      <c r="I57" s="109">
        <v>766</v>
      </c>
      <c r="J57" s="109">
        <v>736</v>
      </c>
      <c r="K57" s="109">
        <v>595</v>
      </c>
      <c r="L57" s="109">
        <v>638</v>
      </c>
      <c r="M57" s="109">
        <v>469</v>
      </c>
    </row>
    <row r="58" spans="1:13" ht="12.75">
      <c r="A58" s="20" t="s">
        <v>66</v>
      </c>
      <c r="B58" s="30">
        <v>9638</v>
      </c>
      <c r="C58" s="30">
        <v>11665</v>
      </c>
      <c r="D58" s="1">
        <v>14649</v>
      </c>
      <c r="E58" s="109">
        <v>13942</v>
      </c>
      <c r="F58" s="109">
        <v>12518</v>
      </c>
      <c r="G58" s="109">
        <v>11138</v>
      </c>
      <c r="H58" s="109">
        <v>11045</v>
      </c>
      <c r="I58" s="109">
        <v>9008</v>
      </c>
      <c r="J58" s="109">
        <v>9084</v>
      </c>
      <c r="K58" s="109">
        <v>8473</v>
      </c>
      <c r="L58" s="109">
        <v>8676</v>
      </c>
      <c r="M58" s="109">
        <v>7037</v>
      </c>
    </row>
    <row r="59" spans="1:13" ht="12.75">
      <c r="A59" s="20" t="s">
        <v>67</v>
      </c>
      <c r="B59" s="30">
        <v>16773</v>
      </c>
      <c r="C59" s="30">
        <v>19588</v>
      </c>
      <c r="D59" s="1">
        <v>20701</v>
      </c>
      <c r="E59" s="109">
        <v>21816</v>
      </c>
      <c r="F59" s="109">
        <v>20246</v>
      </c>
      <c r="G59" s="109">
        <v>19473</v>
      </c>
      <c r="H59" s="109">
        <v>17312</v>
      </c>
      <c r="I59" s="109">
        <v>14942</v>
      </c>
      <c r="J59" s="109">
        <v>14235</v>
      </c>
      <c r="K59" s="109">
        <v>12870</v>
      </c>
      <c r="L59" s="109">
        <v>12478</v>
      </c>
      <c r="M59" s="109">
        <v>10644</v>
      </c>
    </row>
    <row r="60" spans="1:13" ht="12.75">
      <c r="A60" s="20" t="s">
        <v>68</v>
      </c>
      <c r="B60" s="30">
        <v>14941</v>
      </c>
      <c r="C60" s="30">
        <v>18116</v>
      </c>
      <c r="D60" s="1">
        <v>19731</v>
      </c>
      <c r="E60" s="109">
        <v>17332</v>
      </c>
      <c r="F60" s="109">
        <v>18109</v>
      </c>
      <c r="G60" s="109">
        <v>16169</v>
      </c>
      <c r="H60" s="109">
        <v>15013</v>
      </c>
      <c r="I60" s="109">
        <v>13549</v>
      </c>
      <c r="J60" s="109">
        <v>12302</v>
      </c>
      <c r="K60" s="109">
        <v>10434</v>
      </c>
      <c r="L60" s="109">
        <v>10655</v>
      </c>
      <c r="M60" s="109">
        <v>9615</v>
      </c>
    </row>
    <row r="61" spans="1:13" ht="12.75">
      <c r="A61" s="20" t="s">
        <v>69</v>
      </c>
      <c r="B61" s="30">
        <v>959</v>
      </c>
      <c r="C61" s="30">
        <v>1278</v>
      </c>
      <c r="D61" s="1">
        <v>1550</v>
      </c>
      <c r="E61" s="109">
        <v>1082</v>
      </c>
      <c r="F61" s="109">
        <v>1045</v>
      </c>
      <c r="G61" s="109">
        <v>811</v>
      </c>
      <c r="H61" s="109">
        <v>802</v>
      </c>
      <c r="I61" s="109">
        <v>741</v>
      </c>
      <c r="J61" s="109">
        <v>748</v>
      </c>
      <c r="K61" s="109">
        <v>770</v>
      </c>
      <c r="L61" s="109">
        <v>736</v>
      </c>
      <c r="M61" s="109">
        <v>640</v>
      </c>
    </row>
    <row r="62" spans="1:13" ht="12.75">
      <c r="A62" s="22" t="s">
        <v>70</v>
      </c>
      <c r="B62" s="31">
        <v>292</v>
      </c>
      <c r="C62" s="31">
        <v>378</v>
      </c>
      <c r="D62" s="1">
        <v>398</v>
      </c>
      <c r="E62" s="110">
        <v>341</v>
      </c>
      <c r="F62" s="110">
        <v>335</v>
      </c>
      <c r="G62" s="110">
        <v>358</v>
      </c>
      <c r="H62" s="110">
        <v>343</v>
      </c>
      <c r="I62" s="110">
        <v>315</v>
      </c>
      <c r="J62" s="110">
        <v>276</v>
      </c>
      <c r="K62" s="110">
        <v>299</v>
      </c>
      <c r="L62" s="109">
        <v>287</v>
      </c>
      <c r="M62" s="109">
        <v>281</v>
      </c>
    </row>
    <row r="63" spans="1:13" ht="12.75">
      <c r="A63" s="23" t="s">
        <v>71</v>
      </c>
      <c r="B63" s="28">
        <v>392</v>
      </c>
      <c r="C63" s="28">
        <v>336</v>
      </c>
      <c r="D63" s="28">
        <v>272</v>
      </c>
      <c r="E63" s="111">
        <v>272</v>
      </c>
      <c r="F63" s="111">
        <v>344</v>
      </c>
      <c r="G63" s="111">
        <v>519</v>
      </c>
      <c r="H63" s="111">
        <v>363</v>
      </c>
      <c r="I63" s="111">
        <v>438</v>
      </c>
      <c r="J63" s="111">
        <v>196</v>
      </c>
      <c r="K63" s="111">
        <v>553</v>
      </c>
      <c r="L63" s="134">
        <v>725</v>
      </c>
      <c r="M63" s="134">
        <v>333</v>
      </c>
    </row>
    <row r="64" spans="1:13" ht="12.75">
      <c r="C64" s="20"/>
    </row>
    <row r="65" spans="2:2" ht="12.75">
      <c r="B65" s="20" t="s">
        <v>97</v>
      </c>
    </row>
    <row r="66" spans="2:2" ht="12.75">
      <c r="B66" s="20" t="s">
        <v>98</v>
      </c>
    </row>
    <row r="67" spans="2:2" ht="12.75">
      <c r="B67" s="20" t="s">
        <v>99</v>
      </c>
    </row>
    <row r="68" spans="2:2" ht="12.75">
      <c r="B68" s="20" t="s">
        <v>118</v>
      </c>
    </row>
    <row r="69" spans="2:2" ht="12.75" customHeight="1">
      <c r="B69" s="20" t="s">
        <v>101</v>
      </c>
    </row>
    <row r="70" spans="2:2" ht="12.75" customHeight="1">
      <c r="B70" s="20" t="s">
        <v>102</v>
      </c>
    </row>
    <row r="71" spans="2:2" ht="12.75" customHeight="1">
      <c r="B71" s="20" t="s">
        <v>103</v>
      </c>
    </row>
    <row r="72" spans="2:2" ht="12.75" customHeight="1">
      <c r="B72" s="20" t="s">
        <v>104</v>
      </c>
    </row>
    <row r="73" spans="2:2" ht="12.75">
      <c r="B73" s="20" t="s">
        <v>105</v>
      </c>
    </row>
    <row r="74" spans="2:2" ht="12.75">
      <c r="B74" s="20" t="s">
        <v>106</v>
      </c>
    </row>
    <row r="75" spans="2:2" ht="12.75">
      <c r="B75" s="20" t="s">
        <v>107</v>
      </c>
    </row>
    <row r="77" spans="2:2" ht="12.75">
      <c r="B77" s="20" t="s">
        <v>108</v>
      </c>
    </row>
    <row r="78" spans="2:2" ht="12.75">
      <c r="B78" s="20" t="s">
        <v>109</v>
      </c>
    </row>
    <row r="79" spans="2:2" ht="12.75">
      <c r="B79" s="20" t="s">
        <v>110</v>
      </c>
    </row>
    <row r="80" spans="2:2" ht="12.75">
      <c r="B80" s="20" t="s">
        <v>111</v>
      </c>
    </row>
    <row r="81" spans="2:2" ht="12.75">
      <c r="B81" s="20" t="s">
        <v>119</v>
      </c>
    </row>
    <row r="82" spans="2:2" ht="12.75">
      <c r="B82" s="20" t="s">
        <v>113</v>
      </c>
    </row>
    <row r="83" spans="2:2" ht="12.75">
      <c r="B83" s="20" t="s">
        <v>114</v>
      </c>
    </row>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13" ht="9.9499999999999993" customHeight="1"/>
    <row r="114" ht="9.9499999999999993" customHeight="1"/>
    <row r="115" ht="9.9499999999999993" customHeight="1"/>
    <row r="116" ht="9.9499999999999993" customHeight="1"/>
    <row r="117" ht="12" customHeight="1"/>
    <row r="118" ht="9.9499999999999993" customHeight="1"/>
    <row r="144" ht="9.9499999999999993" customHeight="1"/>
    <row r="145" ht="9.9499999999999993" customHeight="1"/>
    <row r="146" ht="9.9499999999999993" customHeight="1"/>
    <row r="147" ht="9.9499999999999993" customHeight="1"/>
    <row r="148" ht="9.9499999999999993" customHeight="1"/>
    <row r="149" ht="12" customHeight="1"/>
    <row r="150" ht="9.9499999999999993" customHeight="1"/>
    <row r="151" ht="9.9499999999999993" customHeight="1"/>
    <row r="152" ht="9.9499999999999993" customHeight="1"/>
    <row r="153" ht="9.9499999999999993" customHeight="1"/>
    <row r="154" ht="12" customHeight="1"/>
    <row r="155" ht="9.9499999999999993" customHeight="1"/>
    <row r="156" ht="9.9499999999999993" customHeight="1"/>
    <row r="157" ht="9.9499999999999993" customHeight="1"/>
    <row r="158" ht="9.9499999999999993" customHeight="1"/>
    <row r="179" ht="12" customHeight="1"/>
    <row r="180" ht="9.9499999999999993" customHeight="1"/>
    <row r="206" ht="9.9499999999999993" customHeight="1"/>
    <row r="207" ht="9.9499999999999993" customHeight="1"/>
    <row r="208" ht="9.9499999999999993" customHeight="1"/>
    <row r="209" ht="12" customHeight="1"/>
    <row r="210" ht="9.9499999999999993" customHeight="1"/>
    <row r="211" ht="9.9499999999999993" customHeight="1"/>
    <row r="212" ht="9.9499999999999993" customHeight="1"/>
    <row r="213" ht="9.9499999999999993" customHeight="1"/>
    <row r="214" ht="9.9499999999999993" customHeight="1"/>
    <row r="215" ht="9.9499999999999993" customHeight="1"/>
  </sheetData>
  <phoneticPr fontId="9" type="noConversion"/>
  <hyperlinks>
    <hyperlink ref="B75" r:id="rId1" display="www.nces.ed.gov" xr:uid="{00000000-0004-0000-0400-000000000000}"/>
  </hyperlinks>
  <pageMargins left="0.75" right="0.75" top="1" bottom="1" header="0.5" footer="0.5"/>
  <pageSetup orientation="portrait" r:id="rId2"/>
  <headerFooter alignWithMargins="0"/>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AK215"/>
  <sheetViews>
    <sheetView zoomScale="50" zoomScaleNormal="50" workbookViewId="0">
      <pane xSplit="1" ySplit="7" topLeftCell="AC46" activePane="bottomRight" state="frozen"/>
      <selection pane="bottomRight" activeCell="AL6" sqref="AL6"/>
      <selection pane="bottomLeft" activeCell="A8" sqref="A8"/>
      <selection pane="topRight" activeCell="B1" sqref="B1"/>
    </sheetView>
  </sheetViews>
  <sheetFormatPr defaultColWidth="9.85546875" defaultRowHeight="12.75" customHeight="1"/>
  <cols>
    <col min="1" max="1" width="24.5703125" style="1" customWidth="1"/>
    <col min="2" max="25" width="18.140625" style="20" customWidth="1"/>
    <col min="26" max="32" width="18.140625" style="1" customWidth="1"/>
    <col min="33" max="36" width="17.140625" style="1" bestFit="1" customWidth="1"/>
    <col min="37" max="37" width="17.140625" style="140" customWidth="1"/>
    <col min="38" max="16384" width="9.85546875" style="1"/>
  </cols>
  <sheetData>
    <row r="1" spans="1:37" s="77" customFormat="1" ht="22.5" customHeight="1">
      <c r="A1" s="76" t="s">
        <v>121</v>
      </c>
      <c r="B1" s="76"/>
      <c r="C1" s="76"/>
      <c r="D1" s="76"/>
      <c r="E1" s="76"/>
      <c r="F1" s="76"/>
      <c r="G1" s="76"/>
      <c r="H1" s="76"/>
      <c r="I1" s="76"/>
      <c r="J1" s="76"/>
      <c r="K1" s="76"/>
      <c r="L1" s="76"/>
      <c r="M1" s="76"/>
      <c r="N1" s="76"/>
      <c r="O1" s="76"/>
      <c r="P1" s="76"/>
      <c r="Q1" s="76"/>
      <c r="R1" s="76"/>
      <c r="S1" s="76"/>
      <c r="T1" s="76"/>
      <c r="U1" s="76"/>
      <c r="V1" s="76"/>
      <c r="W1" s="76"/>
      <c r="X1" s="76"/>
      <c r="Y1" s="76"/>
      <c r="AK1" s="139"/>
    </row>
    <row r="2" spans="1:37" s="77" customFormat="1" ht="12.75" customHeight="1">
      <c r="A2" s="76"/>
      <c r="B2" s="103"/>
      <c r="C2" s="116">
        <f>C6/'All races'!C5</f>
        <v>0.27740568309519986</v>
      </c>
      <c r="D2" s="116">
        <f>D6/'All races'!D5</f>
        <v>0.3011527587160101</v>
      </c>
      <c r="E2" s="116">
        <f>E6/'All races'!E5</f>
        <v>0.28691555937911462</v>
      </c>
      <c r="F2" s="116">
        <f>F6/'All races'!F5</f>
        <v>0.27625787614173525</v>
      </c>
      <c r="G2" s="116">
        <f>G6/'All races'!G5</f>
        <v>0.27116410903695831</v>
      </c>
      <c r="H2" s="116">
        <f>H6/'All races'!H5</f>
        <v>0.27454570111201521</v>
      </c>
      <c r="I2" s="116">
        <f>I6/'All races'!I5</f>
        <v>0.26500506561879605</v>
      </c>
      <c r="J2" s="116">
        <f>J6/'All races'!J5</f>
        <v>0.25844298643080676</v>
      </c>
      <c r="K2" s="116">
        <f>K6/'All races'!K5</f>
        <v>0.24972741358532433</v>
      </c>
      <c r="L2" s="116">
        <f>L6/'All races'!L5</f>
        <v>0.25488260861313039</v>
      </c>
      <c r="M2" s="116">
        <f>M6/'All races'!M5</f>
        <v>0.24978663055963757</v>
      </c>
      <c r="N2" s="103"/>
      <c r="O2" s="101"/>
      <c r="P2" s="101"/>
      <c r="Q2" s="101"/>
      <c r="R2" s="101"/>
      <c r="S2" s="101"/>
      <c r="T2" s="101"/>
      <c r="U2" s="101"/>
      <c r="V2" s="101"/>
      <c r="W2" s="101"/>
      <c r="X2" s="101"/>
      <c r="Y2" s="101"/>
      <c r="Z2" s="72" t="s">
        <v>122</v>
      </c>
      <c r="AA2" s="72" t="s">
        <v>122</v>
      </c>
      <c r="AB2" s="72" t="s">
        <v>122</v>
      </c>
      <c r="AC2" s="72" t="s">
        <v>122</v>
      </c>
      <c r="AD2" s="72" t="s">
        <v>122</v>
      </c>
      <c r="AE2" s="72" t="s">
        <v>122</v>
      </c>
      <c r="AF2" s="72" t="s">
        <v>122</v>
      </c>
      <c r="AG2" s="72" t="s">
        <v>122</v>
      </c>
      <c r="AH2" s="72" t="s">
        <v>122</v>
      </c>
      <c r="AI2" s="72" t="s">
        <v>122</v>
      </c>
      <c r="AJ2" s="72" t="s">
        <v>122</v>
      </c>
      <c r="AK2" s="72" t="s">
        <v>122</v>
      </c>
    </row>
    <row r="3" spans="1:37">
      <c r="B3" s="102" t="s">
        <v>123</v>
      </c>
      <c r="C3" s="101" t="s">
        <v>123</v>
      </c>
      <c r="D3" s="101" t="s">
        <v>123</v>
      </c>
      <c r="E3" s="101" t="s">
        <v>123</v>
      </c>
      <c r="F3" s="101" t="s">
        <v>123</v>
      </c>
      <c r="G3" s="101" t="s">
        <v>123</v>
      </c>
      <c r="H3" s="101" t="s">
        <v>123</v>
      </c>
      <c r="I3" s="101" t="s">
        <v>123</v>
      </c>
      <c r="J3" s="101" t="s">
        <v>123</v>
      </c>
      <c r="K3" s="101" t="s">
        <v>123</v>
      </c>
      <c r="L3" s="101" t="s">
        <v>123</v>
      </c>
      <c r="M3" s="101" t="s">
        <v>123</v>
      </c>
      <c r="N3" s="102" t="s">
        <v>124</v>
      </c>
      <c r="O3" s="101" t="s">
        <v>124</v>
      </c>
      <c r="P3" s="101" t="s">
        <v>124</v>
      </c>
      <c r="Q3" s="101" t="s">
        <v>124</v>
      </c>
      <c r="R3" s="101" t="s">
        <v>124</v>
      </c>
      <c r="S3" s="101" t="s">
        <v>124</v>
      </c>
      <c r="T3" s="101" t="s">
        <v>124</v>
      </c>
      <c r="U3" s="101" t="s">
        <v>124</v>
      </c>
      <c r="V3" s="101" t="s">
        <v>124</v>
      </c>
      <c r="W3" s="101" t="s">
        <v>124</v>
      </c>
      <c r="X3" s="101" t="s">
        <v>124</v>
      </c>
      <c r="Y3" s="101" t="s">
        <v>124</v>
      </c>
      <c r="Z3" s="72" t="s">
        <v>125</v>
      </c>
      <c r="AA3" s="72" t="s">
        <v>125</v>
      </c>
      <c r="AB3" s="72" t="s">
        <v>125</v>
      </c>
      <c r="AC3" s="72" t="s">
        <v>125</v>
      </c>
      <c r="AD3" s="72" t="s">
        <v>125</v>
      </c>
      <c r="AE3" s="72" t="s">
        <v>125</v>
      </c>
      <c r="AF3" s="72" t="s">
        <v>125</v>
      </c>
      <c r="AG3" s="72" t="s">
        <v>125</v>
      </c>
      <c r="AH3" s="72" t="s">
        <v>125</v>
      </c>
      <c r="AI3" s="72" t="s">
        <v>125</v>
      </c>
      <c r="AJ3" s="72" t="s">
        <v>125</v>
      </c>
      <c r="AK3" s="72" t="s">
        <v>125</v>
      </c>
    </row>
    <row r="4" spans="1:37">
      <c r="A4" s="4"/>
      <c r="B4" s="84" t="s">
        <v>82</v>
      </c>
      <c r="C4" s="67" t="s">
        <v>83</v>
      </c>
      <c r="D4" s="67" t="s">
        <v>84</v>
      </c>
      <c r="E4" s="67" t="s">
        <v>85</v>
      </c>
      <c r="F4" s="67" t="s">
        <v>81</v>
      </c>
      <c r="G4" s="67" t="s">
        <v>86</v>
      </c>
      <c r="H4" s="67" t="s">
        <v>87</v>
      </c>
      <c r="I4" s="67" t="s">
        <v>88</v>
      </c>
      <c r="J4" s="67" t="s">
        <v>89</v>
      </c>
      <c r="K4" s="67" t="s">
        <v>90</v>
      </c>
      <c r="L4" s="67" t="s">
        <v>91</v>
      </c>
      <c r="M4" s="114" t="s">
        <v>8</v>
      </c>
      <c r="N4" s="84" t="s">
        <v>82</v>
      </c>
      <c r="O4" s="67" t="s">
        <v>83</v>
      </c>
      <c r="P4" s="67" t="s">
        <v>84</v>
      </c>
      <c r="Q4" s="67" t="s">
        <v>85</v>
      </c>
      <c r="R4" s="67" t="s">
        <v>81</v>
      </c>
      <c r="S4" s="67" t="s">
        <v>86</v>
      </c>
      <c r="T4" s="67" t="s">
        <v>87</v>
      </c>
      <c r="U4" s="67" t="s">
        <v>88</v>
      </c>
      <c r="V4" s="67" t="s">
        <v>89</v>
      </c>
      <c r="W4" s="67" t="s">
        <v>90</v>
      </c>
      <c r="X4" s="67" t="s">
        <v>91</v>
      </c>
      <c r="Y4" s="67" t="s">
        <v>8</v>
      </c>
      <c r="Z4" s="73" t="s">
        <v>82</v>
      </c>
      <c r="AA4" s="73" t="s">
        <v>83</v>
      </c>
      <c r="AB4" s="73" t="s">
        <v>84</v>
      </c>
      <c r="AC4" s="73" t="s">
        <v>85</v>
      </c>
      <c r="AD4" s="73" t="s">
        <v>81</v>
      </c>
      <c r="AE4" s="73" t="s">
        <v>86</v>
      </c>
      <c r="AF4" s="73" t="s">
        <v>87</v>
      </c>
      <c r="AG4" s="73" t="s">
        <v>88</v>
      </c>
      <c r="AH4" s="73" t="s">
        <v>89</v>
      </c>
      <c r="AI4" s="73" t="s">
        <v>90</v>
      </c>
      <c r="AJ4" s="137" t="s">
        <v>91</v>
      </c>
      <c r="AK4" s="172" t="s">
        <v>8</v>
      </c>
    </row>
    <row r="5" spans="1:37" s="33" customFormat="1">
      <c r="A5" s="34" t="s">
        <v>15</v>
      </c>
      <c r="B5" s="78">
        <f t="shared" ref="B5:O5" si="0">B6+B24+B39+B53+B64</f>
        <v>64960</v>
      </c>
      <c r="C5" s="25">
        <f t="shared" si="0"/>
        <v>77732</v>
      </c>
      <c r="D5" s="25">
        <f t="shared" ref="D5:E5" si="1">D6+D24+D39+D53+D64</f>
        <v>107815</v>
      </c>
      <c r="E5" s="25">
        <f t="shared" si="1"/>
        <v>98354</v>
      </c>
      <c r="F5" s="25">
        <f t="shared" ref="F5:H5" si="2">F6+F24+F39+F53+F64</f>
        <v>92984</v>
      </c>
      <c r="G5" s="25">
        <f t="shared" si="2"/>
        <v>85392</v>
      </c>
      <c r="H5" s="25">
        <f t="shared" si="2"/>
        <v>84432</v>
      </c>
      <c r="I5" s="25">
        <f t="shared" ref="I5:J5" si="3">I6+I24+I39+I53+I64</f>
        <v>76675</v>
      </c>
      <c r="J5" s="25">
        <f t="shared" si="3"/>
        <v>73288</v>
      </c>
      <c r="K5" s="25">
        <f t="shared" ref="K5:L5" si="4">K6+K24+K39+K53+K64</f>
        <v>66876</v>
      </c>
      <c r="L5" s="25">
        <f t="shared" si="4"/>
        <v>70003</v>
      </c>
      <c r="M5" s="25">
        <f t="shared" ref="M5" si="5">M6+M24+M39+M53+M64</f>
        <v>67058</v>
      </c>
      <c r="N5" s="78">
        <f t="shared" si="0"/>
        <v>9761</v>
      </c>
      <c r="O5" s="25">
        <f t="shared" si="0"/>
        <v>29320</v>
      </c>
      <c r="P5" s="25">
        <f t="shared" ref="P5:Q5" si="6">P6+P24+P39+P53+P64</f>
        <v>41812</v>
      </c>
      <c r="Q5" s="25">
        <f t="shared" si="6"/>
        <v>37309</v>
      </c>
      <c r="R5" s="25">
        <f t="shared" ref="R5:T5" si="7">R6+R24+R39+R53+R64</f>
        <v>38267</v>
      </c>
      <c r="S5" s="25">
        <f t="shared" si="7"/>
        <v>29319</v>
      </c>
      <c r="T5" s="25">
        <f t="shared" si="7"/>
        <v>18516</v>
      </c>
      <c r="U5" s="25">
        <f t="shared" ref="U5:V5" si="8">U6+U24+U39+U53+U64</f>
        <v>27597</v>
      </c>
      <c r="V5" s="25">
        <f t="shared" si="8"/>
        <v>24794</v>
      </c>
      <c r="W5" s="25">
        <f t="shared" ref="W5:X5" si="9">W6+W24+W39+W53+W64</f>
        <v>21124</v>
      </c>
      <c r="X5" s="25">
        <f t="shared" si="9"/>
        <v>22296</v>
      </c>
      <c r="Y5" s="25">
        <f t="shared" ref="Y5" si="10">Y6+Y24+Y39+Y53+Y64</f>
        <v>20459</v>
      </c>
      <c r="Z5" s="87">
        <f>(N5/B5)*100</f>
        <v>15.026169950738916</v>
      </c>
      <c r="AA5" s="87">
        <f>(O5/C5)*100</f>
        <v>37.719343384963722</v>
      </c>
      <c r="AB5" s="87">
        <f>(P5/D5)*100</f>
        <v>38.781245652274734</v>
      </c>
      <c r="AC5" s="87">
        <f>(Q5/E5)*100</f>
        <v>37.933383492282978</v>
      </c>
      <c r="AD5" s="87">
        <f>(R5/F5)*100</f>
        <v>41.154392153488772</v>
      </c>
      <c r="AE5" s="87">
        <f>(S5/G5)*100</f>
        <v>34.334598088813941</v>
      </c>
      <c r="AF5" s="87">
        <f>(T5/H5)*100</f>
        <v>21.930073905628198</v>
      </c>
      <c r="AG5" s="87">
        <f>(U5/I5)*100</f>
        <v>35.992174763612653</v>
      </c>
      <c r="AH5" s="87">
        <f>(V5/J5)*100</f>
        <v>33.83091365571444</v>
      </c>
      <c r="AI5" s="87">
        <f>(W5/K5)*100</f>
        <v>31.58681739338477</v>
      </c>
      <c r="AJ5" s="138">
        <f>(X5/L5)*100</f>
        <v>31.850063568704201</v>
      </c>
      <c r="AK5" s="138">
        <f>(Y5/M5)*100</f>
        <v>30.509409764681322</v>
      </c>
    </row>
    <row r="6" spans="1:37" s="33" customFormat="1">
      <c r="A6" s="32" t="s">
        <v>16</v>
      </c>
      <c r="B6" s="79">
        <f t="shared" ref="B6:N6" si="11">SUM(B8:B23)</f>
        <v>35858</v>
      </c>
      <c r="C6" s="27">
        <f t="shared" ref="C6:D6" si="12">SUM(C8:C23)</f>
        <v>43199</v>
      </c>
      <c r="D6" s="27">
        <f t="shared" si="12"/>
        <v>62098</v>
      </c>
      <c r="E6" s="27">
        <f t="shared" ref="E6:F6" si="13">SUM(E8:E23)</f>
        <v>54695</v>
      </c>
      <c r="F6" s="27">
        <f t="shared" si="13"/>
        <v>50903</v>
      </c>
      <c r="G6" s="27">
        <f t="shared" ref="G6:H6" si="14">SUM(G8:G23)</f>
        <v>48982</v>
      </c>
      <c r="H6" s="27">
        <f t="shared" si="14"/>
        <v>48588</v>
      </c>
      <c r="I6" s="27">
        <f t="shared" ref="I6:J6" si="15">SUM(I8:I23)</f>
        <v>45252</v>
      </c>
      <c r="J6" s="27">
        <f t="shared" si="15"/>
        <v>42778</v>
      </c>
      <c r="K6" s="27">
        <f t="shared" ref="K6" si="16">SUM(K8:K23)</f>
        <v>39165</v>
      </c>
      <c r="L6" s="27">
        <f>SUM(L8:L23)</f>
        <v>40287</v>
      </c>
      <c r="M6" s="27">
        <f>SUM(M8:M23)</f>
        <v>38925</v>
      </c>
      <c r="N6" s="79">
        <f t="shared" si="11"/>
        <v>6615</v>
      </c>
      <c r="O6" s="27">
        <f t="shared" ref="O6:P6" si="17">SUM(O8:O23)</f>
        <v>19396</v>
      </c>
      <c r="P6" s="27">
        <f t="shared" si="17"/>
        <v>27971</v>
      </c>
      <c r="Q6" s="27">
        <f t="shared" ref="Q6:R6" si="18">SUM(Q8:Q23)</f>
        <v>24497</v>
      </c>
      <c r="R6" s="27">
        <f t="shared" si="18"/>
        <v>25309</v>
      </c>
      <c r="S6" s="27">
        <f t="shared" ref="S6:T6" si="19">SUM(S8:S23)</f>
        <v>19806</v>
      </c>
      <c r="T6" s="27">
        <f t="shared" si="19"/>
        <v>12894</v>
      </c>
      <c r="U6" s="27">
        <f t="shared" ref="U6:V6" si="20">SUM(U8:U23)</f>
        <v>20007</v>
      </c>
      <c r="V6" s="27">
        <f t="shared" si="20"/>
        <v>17875</v>
      </c>
      <c r="W6" s="27">
        <f t="shared" ref="W6:X6" si="21">SUM(W8:W23)</f>
        <v>15577</v>
      </c>
      <c r="X6" s="27">
        <f t="shared" si="21"/>
        <v>15992</v>
      </c>
      <c r="Y6" s="160">
        <f t="shared" ref="Y6" si="22">SUM(Y8:Y23)</f>
        <v>14167</v>
      </c>
      <c r="Z6" s="88">
        <f>(N6/B6)*100</f>
        <v>18.447766188856043</v>
      </c>
      <c r="AA6" s="88">
        <f>(O6/C6)*100</f>
        <v>44.899187481191696</v>
      </c>
      <c r="AB6" s="88">
        <f>(P6/D6)*100</f>
        <v>45.043318625398562</v>
      </c>
      <c r="AC6" s="88">
        <f>(Q6/E6)*100</f>
        <v>44.788371880427832</v>
      </c>
      <c r="AD6" s="88">
        <f>(R6/F6)*100</f>
        <v>49.720055792389445</v>
      </c>
      <c r="AE6" s="88">
        <f>(S6/G6)*100</f>
        <v>40.435261932954965</v>
      </c>
      <c r="AF6" s="88">
        <f>(T6/H6)*100</f>
        <v>26.537416646085454</v>
      </c>
      <c r="AG6" s="88">
        <f>(U6/I6)*100</f>
        <v>44.212410501193318</v>
      </c>
      <c r="AH6" s="88">
        <f>(V6/J6)*100</f>
        <v>41.785497218196269</v>
      </c>
      <c r="AI6" s="88">
        <f>(W6/K6)*100</f>
        <v>39.772756287501601</v>
      </c>
      <c r="AJ6" s="136">
        <f>(X6/L6)*100</f>
        <v>39.695187033037953</v>
      </c>
      <c r="AK6" s="136">
        <f>(Y6/M6)*100</f>
        <v>36.395632626846499</v>
      </c>
    </row>
    <row r="7" spans="1:37" s="33" customFormat="1">
      <c r="A7" s="26" t="s">
        <v>17</v>
      </c>
      <c r="B7" s="80">
        <f t="shared" ref="B7:N7" si="23">(B6/B5)*100</f>
        <v>55.200123152709359</v>
      </c>
      <c r="C7" s="26">
        <f t="shared" ref="C7:D7" si="24">(C6/C5)*100</f>
        <v>55.574280862450479</v>
      </c>
      <c r="D7" s="26">
        <f t="shared" si="24"/>
        <v>57.596809349348419</v>
      </c>
      <c r="E7" s="26">
        <f t="shared" ref="E7:F7" si="25">(E6/E5)*100</f>
        <v>55.610346300099643</v>
      </c>
      <c r="F7" s="26">
        <f t="shared" si="25"/>
        <v>54.743826894949663</v>
      </c>
      <c r="G7" s="26">
        <f t="shared" ref="G7:H7" si="26">(G6/G5)*100</f>
        <v>57.361345325088998</v>
      </c>
      <c r="H7" s="26">
        <f t="shared" si="26"/>
        <v>57.546901648664019</v>
      </c>
      <c r="I7" s="26">
        <f t="shared" ref="I7:J7" si="27">(I6/I5)*100</f>
        <v>59.017932833387675</v>
      </c>
      <c r="J7" s="26">
        <f t="shared" si="27"/>
        <v>58.369719462940729</v>
      </c>
      <c r="K7" s="26">
        <f t="shared" ref="K7:L7" si="28">(K6/K5)*100</f>
        <v>58.563610263771757</v>
      </c>
      <c r="L7" s="26">
        <f t="shared" si="28"/>
        <v>57.55039069754153</v>
      </c>
      <c r="M7" s="26">
        <f t="shared" ref="M7" si="29">(M6/M5)*100</f>
        <v>58.046765486593699</v>
      </c>
      <c r="N7" s="80">
        <f t="shared" si="23"/>
        <v>67.769695727896732</v>
      </c>
      <c r="O7" s="26">
        <f t="shared" ref="O7:P7" si="30">(O6/O5)*100</f>
        <v>66.152796725784441</v>
      </c>
      <c r="P7" s="26">
        <f t="shared" si="30"/>
        <v>66.897063044102168</v>
      </c>
      <c r="Q7" s="26">
        <f t="shared" ref="Q7:R7" si="31">(Q6/Q5)*100</f>
        <v>65.659760379533083</v>
      </c>
      <c r="R7" s="26">
        <f t="shared" si="31"/>
        <v>66.137925627825538</v>
      </c>
      <c r="S7" s="26">
        <f t="shared" ref="S7:T7" si="32">(S6/S5)*100</f>
        <v>67.553463624270947</v>
      </c>
      <c r="T7" s="26">
        <f t="shared" si="32"/>
        <v>69.637070641607252</v>
      </c>
      <c r="U7" s="26">
        <f t="shared" ref="U7:V7" si="33">(U6/U5)*100</f>
        <v>72.497010544624416</v>
      </c>
      <c r="V7" s="26">
        <f t="shared" si="33"/>
        <v>72.094055013309671</v>
      </c>
      <c r="W7" s="26">
        <f t="shared" ref="W7:X7" si="34">(W6/W5)*100</f>
        <v>73.740768793789059</v>
      </c>
      <c r="X7" s="26">
        <f t="shared" si="34"/>
        <v>71.725870111230719</v>
      </c>
      <c r="Y7" s="26">
        <f t="shared" ref="Y7" si="35">(Y6/Y5)*100</f>
        <v>69.24580869055184</v>
      </c>
      <c r="Z7" s="71"/>
      <c r="AA7" s="71"/>
      <c r="AB7" s="71"/>
      <c r="AC7" s="71"/>
      <c r="AD7" s="71"/>
      <c r="AE7" s="71"/>
      <c r="AF7" s="71"/>
      <c r="AG7" s="71"/>
      <c r="AH7" s="71"/>
      <c r="AI7" s="71"/>
      <c r="AJ7" s="71"/>
      <c r="AK7" s="71"/>
    </row>
    <row r="8" spans="1:37" ht="15">
      <c r="A8" s="20" t="s">
        <v>18</v>
      </c>
      <c r="B8" s="81">
        <v>1239</v>
      </c>
      <c r="C8" s="7">
        <v>1704</v>
      </c>
      <c r="D8" s="7">
        <v>2177</v>
      </c>
      <c r="E8" s="7">
        <v>2314</v>
      </c>
      <c r="F8" s="7">
        <v>2077</v>
      </c>
      <c r="G8" s="7">
        <v>1458</v>
      </c>
      <c r="H8" s="7">
        <v>1999</v>
      </c>
      <c r="I8" s="7">
        <v>2193</v>
      </c>
      <c r="J8" s="7">
        <v>2061</v>
      </c>
      <c r="K8" s="7">
        <v>1419</v>
      </c>
      <c r="L8" s="7">
        <v>1683</v>
      </c>
      <c r="M8" s="7">
        <v>1657</v>
      </c>
      <c r="N8" s="81">
        <v>699</v>
      </c>
      <c r="O8" s="7">
        <v>1323</v>
      </c>
      <c r="P8" s="7">
        <v>1731</v>
      </c>
      <c r="Q8" s="7">
        <v>1751</v>
      </c>
      <c r="R8" s="7">
        <v>1643</v>
      </c>
      <c r="S8" s="7">
        <v>1020</v>
      </c>
      <c r="T8" s="7">
        <v>1305</v>
      </c>
      <c r="U8" s="7">
        <v>1795</v>
      </c>
      <c r="V8" s="7">
        <v>1461</v>
      </c>
      <c r="W8" s="7">
        <v>1052</v>
      </c>
      <c r="X8" s="7">
        <v>1264</v>
      </c>
      <c r="Y8" s="159">
        <v>1259</v>
      </c>
      <c r="Z8" s="85">
        <f t="shared" ref="Z8:Z23" si="36">(N8/B8)*100</f>
        <v>56.416464891041166</v>
      </c>
      <c r="AA8" s="85">
        <f t="shared" ref="AA8:AA23" si="37">(O8/C8)*100</f>
        <v>77.640845070422543</v>
      </c>
      <c r="AB8" s="85">
        <f t="shared" ref="AB8:AB23" si="38">(P8/D8)*100</f>
        <v>79.513091410197518</v>
      </c>
      <c r="AC8" s="85">
        <f t="shared" ref="AC8:AC23" si="39">(Q8/E8)*100</f>
        <v>75.669835782195335</v>
      </c>
      <c r="AD8" s="85">
        <f t="shared" ref="AD8:AD23" si="40">(R8/F8)*100</f>
        <v>79.104477611940297</v>
      </c>
      <c r="AE8" s="85">
        <f t="shared" ref="AE8:AE23" si="41">(S8/G8)*100</f>
        <v>69.958847736625515</v>
      </c>
      <c r="AF8" s="85">
        <f t="shared" ref="AF8:AF23" si="42">(T8/H8)*100</f>
        <v>65.282641320660332</v>
      </c>
      <c r="AG8" s="85">
        <f t="shared" ref="AG8:AG23" si="43">(U8/I8)*100</f>
        <v>81.851345189238486</v>
      </c>
      <c r="AH8" s="85">
        <f t="shared" ref="AH8:AH23" si="44">(V8/J8)*100</f>
        <v>70.88791848617177</v>
      </c>
      <c r="AI8" s="85">
        <f t="shared" ref="AI8:AI23" si="45">(W8/K8)*100</f>
        <v>74.136715997181113</v>
      </c>
      <c r="AJ8" s="85">
        <f t="shared" ref="AJ8:AK23" si="46">(X8/L8)*100</f>
        <v>75.103980986333923</v>
      </c>
      <c r="AK8" s="85">
        <f t="shared" si="46"/>
        <v>75.980687990343995</v>
      </c>
    </row>
    <row r="9" spans="1:37" ht="15">
      <c r="A9" s="20" t="s">
        <v>19</v>
      </c>
      <c r="B9" s="81">
        <v>1126</v>
      </c>
      <c r="C9" s="7">
        <v>1236</v>
      </c>
      <c r="D9" s="7">
        <v>1488</v>
      </c>
      <c r="E9" s="7">
        <v>1734</v>
      </c>
      <c r="F9" s="7">
        <v>1659</v>
      </c>
      <c r="G9" s="7">
        <v>1717</v>
      </c>
      <c r="H9" s="7">
        <v>1681</v>
      </c>
      <c r="I9" s="7">
        <v>1572</v>
      </c>
      <c r="J9" s="7">
        <v>1331</v>
      </c>
      <c r="K9" s="7">
        <v>1115</v>
      </c>
      <c r="L9" s="7">
        <v>1330</v>
      </c>
      <c r="M9" s="7">
        <v>1294</v>
      </c>
      <c r="N9" s="81">
        <v>131</v>
      </c>
      <c r="O9" s="7">
        <v>679</v>
      </c>
      <c r="P9" s="7">
        <v>839</v>
      </c>
      <c r="Q9" s="7">
        <v>1041</v>
      </c>
      <c r="R9" s="7">
        <v>903</v>
      </c>
      <c r="S9" s="7">
        <v>499</v>
      </c>
      <c r="T9" s="7">
        <v>105</v>
      </c>
      <c r="U9" s="7">
        <v>346</v>
      </c>
      <c r="V9" s="7">
        <v>337</v>
      </c>
      <c r="W9" s="7">
        <v>327</v>
      </c>
      <c r="X9" s="7">
        <v>260</v>
      </c>
      <c r="Y9" s="159">
        <v>348</v>
      </c>
      <c r="Z9" s="85">
        <f t="shared" si="36"/>
        <v>11.634103019538189</v>
      </c>
      <c r="AA9" s="85">
        <f t="shared" si="37"/>
        <v>54.935275080906152</v>
      </c>
      <c r="AB9" s="85">
        <f t="shared" si="38"/>
        <v>56.384408602150536</v>
      </c>
      <c r="AC9" s="85">
        <f t="shared" si="39"/>
        <v>60.034602076124564</v>
      </c>
      <c r="AD9" s="85">
        <f t="shared" si="40"/>
        <v>54.430379746835442</v>
      </c>
      <c r="AE9" s="85">
        <f t="shared" si="41"/>
        <v>29.062317996505531</v>
      </c>
      <c r="AF9" s="85">
        <f t="shared" si="42"/>
        <v>6.2462819750148721</v>
      </c>
      <c r="AG9" s="85">
        <f t="shared" si="43"/>
        <v>22.010178117048344</v>
      </c>
      <c r="AH9" s="85">
        <f t="shared" si="44"/>
        <v>25.319308790383172</v>
      </c>
      <c r="AI9" s="85">
        <f t="shared" si="45"/>
        <v>29.327354260089688</v>
      </c>
      <c r="AJ9" s="85">
        <f t="shared" si="46"/>
        <v>19.548872180451127</v>
      </c>
      <c r="AK9" s="85">
        <f t="shared" si="46"/>
        <v>26.893353941267389</v>
      </c>
    </row>
    <row r="10" spans="1:37" ht="15">
      <c r="A10" s="20" t="s">
        <v>20</v>
      </c>
      <c r="B10" s="81">
        <v>185</v>
      </c>
      <c r="C10" s="7">
        <v>278</v>
      </c>
      <c r="D10" s="7">
        <v>367</v>
      </c>
      <c r="E10" s="7">
        <v>446</v>
      </c>
      <c r="F10" s="7">
        <v>345</v>
      </c>
      <c r="G10" s="7">
        <v>337</v>
      </c>
      <c r="H10" s="7">
        <v>257</v>
      </c>
      <c r="I10" s="7">
        <v>229</v>
      </c>
      <c r="J10" s="7">
        <v>259</v>
      </c>
      <c r="K10" s="7">
        <v>184</v>
      </c>
      <c r="L10" s="7">
        <v>172</v>
      </c>
      <c r="M10" s="7">
        <v>138</v>
      </c>
      <c r="N10" s="81">
        <v>0</v>
      </c>
      <c r="O10" s="7">
        <v>185</v>
      </c>
      <c r="P10" s="7">
        <v>268</v>
      </c>
      <c r="Q10" s="7">
        <v>372</v>
      </c>
      <c r="R10" s="7">
        <v>138</v>
      </c>
      <c r="S10" s="7">
        <v>0</v>
      </c>
      <c r="T10" s="7">
        <v>0</v>
      </c>
      <c r="U10" s="7">
        <v>167</v>
      </c>
      <c r="V10" s="7">
        <v>2</v>
      </c>
      <c r="W10" s="7">
        <v>94</v>
      </c>
      <c r="X10" s="7">
        <v>109</v>
      </c>
      <c r="Y10" s="159">
        <v>12</v>
      </c>
      <c r="Z10" s="85">
        <f t="shared" si="36"/>
        <v>0</v>
      </c>
      <c r="AA10" s="85">
        <f t="shared" si="37"/>
        <v>66.546762589928051</v>
      </c>
      <c r="AB10" s="85">
        <f t="shared" si="38"/>
        <v>73.024523160762939</v>
      </c>
      <c r="AC10" s="85">
        <f t="shared" si="39"/>
        <v>83.408071748878925</v>
      </c>
      <c r="AD10" s="85">
        <f t="shared" si="40"/>
        <v>40</v>
      </c>
      <c r="AE10" s="85">
        <f t="shared" si="41"/>
        <v>0</v>
      </c>
      <c r="AF10" s="85">
        <f t="shared" si="42"/>
        <v>0</v>
      </c>
      <c r="AG10" s="85">
        <f t="shared" si="43"/>
        <v>72.925764192139738</v>
      </c>
      <c r="AH10" s="85">
        <f t="shared" si="44"/>
        <v>0.77220077220077221</v>
      </c>
      <c r="AI10" s="85">
        <f t="shared" si="45"/>
        <v>51.086956521739133</v>
      </c>
      <c r="AJ10" s="85">
        <f t="shared" si="46"/>
        <v>63.372093023255815</v>
      </c>
      <c r="AK10" s="85">
        <f t="shared" si="46"/>
        <v>8.695652173913043</v>
      </c>
    </row>
    <row r="11" spans="1:37" ht="15">
      <c r="A11" s="20" t="s">
        <v>21</v>
      </c>
      <c r="B11" s="81">
        <v>7756</v>
      </c>
      <c r="C11" s="7">
        <v>8691</v>
      </c>
      <c r="D11" s="7">
        <v>12820</v>
      </c>
      <c r="E11" s="7">
        <v>9158</v>
      </c>
      <c r="F11" s="7">
        <v>7891</v>
      </c>
      <c r="G11" s="7">
        <v>7568</v>
      </c>
      <c r="H11" s="7">
        <v>7022</v>
      </c>
      <c r="I11" s="7">
        <v>5960</v>
      </c>
      <c r="J11" s="7">
        <v>6262</v>
      </c>
      <c r="K11" s="7">
        <v>6746</v>
      </c>
      <c r="L11" s="7">
        <v>7160</v>
      </c>
      <c r="M11" s="7">
        <v>6604</v>
      </c>
      <c r="N11" s="81">
        <v>431</v>
      </c>
      <c r="O11" s="7">
        <v>2863</v>
      </c>
      <c r="P11" s="7">
        <v>3739</v>
      </c>
      <c r="Q11" s="7">
        <v>1551</v>
      </c>
      <c r="R11" s="7">
        <v>2689</v>
      </c>
      <c r="S11" s="7">
        <v>1436</v>
      </c>
      <c r="T11" s="7">
        <v>616</v>
      </c>
      <c r="U11" s="7">
        <v>1560</v>
      </c>
      <c r="V11" s="7">
        <v>1901</v>
      </c>
      <c r="W11" s="7">
        <v>2200</v>
      </c>
      <c r="X11" s="7">
        <v>2237</v>
      </c>
      <c r="Y11" s="159">
        <v>1508</v>
      </c>
      <c r="Z11" s="85">
        <f t="shared" si="36"/>
        <v>5.5569881382155755</v>
      </c>
      <c r="AA11" s="85">
        <f t="shared" si="37"/>
        <v>32.942124036359452</v>
      </c>
      <c r="AB11" s="85">
        <f t="shared" si="38"/>
        <v>29.165366614664585</v>
      </c>
      <c r="AC11" s="85">
        <f t="shared" si="39"/>
        <v>16.936012229744485</v>
      </c>
      <c r="AD11" s="85">
        <f t="shared" si="40"/>
        <v>34.076796350272467</v>
      </c>
      <c r="AE11" s="85">
        <f t="shared" si="41"/>
        <v>18.97463002114165</v>
      </c>
      <c r="AF11" s="85">
        <f t="shared" si="42"/>
        <v>8.7724295072628884</v>
      </c>
      <c r="AG11" s="85">
        <f t="shared" si="43"/>
        <v>26.174496644295303</v>
      </c>
      <c r="AH11" s="85">
        <f t="shared" si="44"/>
        <v>30.357713190673906</v>
      </c>
      <c r="AI11" s="85">
        <f t="shared" si="45"/>
        <v>32.611918173732583</v>
      </c>
      <c r="AJ11" s="85">
        <f t="shared" si="46"/>
        <v>31.243016759776538</v>
      </c>
      <c r="AK11" s="85">
        <f t="shared" si="46"/>
        <v>22.834645669291341</v>
      </c>
    </row>
    <row r="12" spans="1:37" ht="15">
      <c r="A12" s="20" t="s">
        <v>22</v>
      </c>
      <c r="B12" s="81">
        <v>4991</v>
      </c>
      <c r="C12" s="7">
        <v>6144</v>
      </c>
      <c r="D12" s="7">
        <v>10192</v>
      </c>
      <c r="E12" s="7">
        <v>8091</v>
      </c>
      <c r="F12" s="7">
        <v>8055</v>
      </c>
      <c r="G12" s="7">
        <v>7258</v>
      </c>
      <c r="H12" s="7">
        <v>7444</v>
      </c>
      <c r="I12" s="7">
        <v>6823</v>
      </c>
      <c r="J12" s="7">
        <v>6221</v>
      </c>
      <c r="K12" s="7">
        <v>5516</v>
      </c>
      <c r="L12" s="7">
        <v>5570</v>
      </c>
      <c r="M12" s="7">
        <v>5406</v>
      </c>
      <c r="N12" s="81">
        <v>2253</v>
      </c>
      <c r="O12" s="7">
        <v>3950</v>
      </c>
      <c r="P12" s="7">
        <v>6857</v>
      </c>
      <c r="Q12" s="7">
        <v>5481</v>
      </c>
      <c r="R12" s="7">
        <v>6051</v>
      </c>
      <c r="S12" s="7">
        <v>4973</v>
      </c>
      <c r="T12" s="7">
        <v>3920</v>
      </c>
      <c r="U12" s="7">
        <v>4666</v>
      </c>
      <c r="V12" s="7">
        <v>4191</v>
      </c>
      <c r="W12" s="7">
        <v>3371</v>
      </c>
      <c r="X12" s="7">
        <v>3395</v>
      </c>
      <c r="Y12" s="159">
        <v>3239</v>
      </c>
      <c r="Z12" s="85">
        <f t="shared" si="36"/>
        <v>45.141254257663796</v>
      </c>
      <c r="AA12" s="85">
        <f t="shared" si="37"/>
        <v>64.290364583333343</v>
      </c>
      <c r="AB12" s="85">
        <f t="shared" si="38"/>
        <v>67.278257456828882</v>
      </c>
      <c r="AC12" s="85">
        <f t="shared" si="39"/>
        <v>67.741935483870961</v>
      </c>
      <c r="AD12" s="85">
        <f t="shared" si="40"/>
        <v>75.121042830540034</v>
      </c>
      <c r="AE12" s="85">
        <f t="shared" si="41"/>
        <v>68.517497933314957</v>
      </c>
      <c r="AF12" s="85">
        <f t="shared" si="42"/>
        <v>52.659860290166584</v>
      </c>
      <c r="AG12" s="85">
        <f t="shared" si="43"/>
        <v>68.386340319507539</v>
      </c>
      <c r="AH12" s="85">
        <f t="shared" si="44"/>
        <v>67.368590258800836</v>
      </c>
      <c r="AI12" s="85">
        <f t="shared" si="45"/>
        <v>61.113125453226978</v>
      </c>
      <c r="AJ12" s="85">
        <f t="shared" si="46"/>
        <v>60.951526032315982</v>
      </c>
      <c r="AK12" s="85">
        <f t="shared" si="46"/>
        <v>59.914909359970402</v>
      </c>
    </row>
    <row r="13" spans="1:37" ht="15">
      <c r="A13" s="20" t="s">
        <v>23</v>
      </c>
      <c r="B13" s="81">
        <v>568</v>
      </c>
      <c r="C13" s="7">
        <v>795</v>
      </c>
      <c r="D13" s="7">
        <v>922</v>
      </c>
      <c r="E13" s="7">
        <v>778</v>
      </c>
      <c r="F13" s="7">
        <v>660</v>
      </c>
      <c r="G13" s="7">
        <v>663</v>
      </c>
      <c r="H13" s="7">
        <v>604</v>
      </c>
      <c r="I13" s="7">
        <v>467</v>
      </c>
      <c r="J13" s="7">
        <v>578</v>
      </c>
      <c r="K13" s="7">
        <v>561</v>
      </c>
      <c r="L13" s="7">
        <v>554</v>
      </c>
      <c r="M13" s="7">
        <v>423</v>
      </c>
      <c r="N13" s="81">
        <v>0</v>
      </c>
      <c r="O13" s="7">
        <v>94</v>
      </c>
      <c r="P13" s="7">
        <v>193</v>
      </c>
      <c r="Q13" s="7">
        <v>202</v>
      </c>
      <c r="R13" s="7">
        <v>141</v>
      </c>
      <c r="S13" s="7">
        <v>119</v>
      </c>
      <c r="T13" s="7">
        <v>22</v>
      </c>
      <c r="U13" s="7">
        <v>74</v>
      </c>
      <c r="V13" s="7">
        <v>79</v>
      </c>
      <c r="W13" s="7">
        <v>44</v>
      </c>
      <c r="X13" s="7">
        <v>73</v>
      </c>
      <c r="Y13" s="159">
        <v>3</v>
      </c>
      <c r="Z13" s="85">
        <f t="shared" si="36"/>
        <v>0</v>
      </c>
      <c r="AA13" s="85">
        <f t="shared" si="37"/>
        <v>11.823899371069183</v>
      </c>
      <c r="AB13" s="85">
        <f t="shared" si="38"/>
        <v>20.932754880694144</v>
      </c>
      <c r="AC13" s="85">
        <f t="shared" si="39"/>
        <v>25.96401028277635</v>
      </c>
      <c r="AD13" s="85">
        <f t="shared" si="40"/>
        <v>21.363636363636363</v>
      </c>
      <c r="AE13" s="85">
        <f t="shared" si="41"/>
        <v>17.948717948717949</v>
      </c>
      <c r="AF13" s="85">
        <f t="shared" si="42"/>
        <v>3.6423841059602649</v>
      </c>
      <c r="AG13" s="85">
        <f t="shared" si="43"/>
        <v>15.845824411134904</v>
      </c>
      <c r="AH13" s="85">
        <f t="shared" si="44"/>
        <v>13.667820069204154</v>
      </c>
      <c r="AI13" s="85">
        <f t="shared" si="45"/>
        <v>7.8431372549019605</v>
      </c>
      <c r="AJ13" s="85">
        <f t="shared" si="46"/>
        <v>13.176895306859207</v>
      </c>
      <c r="AK13" s="85">
        <f t="shared" si="46"/>
        <v>0.70921985815602839</v>
      </c>
    </row>
    <row r="14" spans="1:37" ht="15">
      <c r="A14" s="20" t="s">
        <v>24</v>
      </c>
      <c r="B14" s="81">
        <v>2793</v>
      </c>
      <c r="C14" s="7">
        <v>3362</v>
      </c>
      <c r="D14" s="7">
        <v>4494</v>
      </c>
      <c r="E14" s="7">
        <v>5506</v>
      </c>
      <c r="F14" s="7">
        <v>4526</v>
      </c>
      <c r="G14" s="7">
        <v>5115</v>
      </c>
      <c r="H14" s="7">
        <v>5522</v>
      </c>
      <c r="I14" s="7">
        <v>5145</v>
      </c>
      <c r="J14" s="7">
        <v>4745</v>
      </c>
      <c r="K14" s="7">
        <v>4319</v>
      </c>
      <c r="L14" s="7">
        <v>4691</v>
      </c>
      <c r="M14" s="7">
        <v>4771</v>
      </c>
      <c r="N14" s="81">
        <v>703</v>
      </c>
      <c r="O14" s="7">
        <v>1317</v>
      </c>
      <c r="P14" s="7">
        <v>1866</v>
      </c>
      <c r="Q14" s="7">
        <v>2098</v>
      </c>
      <c r="R14" s="7">
        <v>2259</v>
      </c>
      <c r="S14" s="7">
        <v>1945</v>
      </c>
      <c r="T14" s="7">
        <v>1634</v>
      </c>
      <c r="U14" s="7">
        <v>2713</v>
      </c>
      <c r="V14" s="7">
        <v>1520</v>
      </c>
      <c r="W14" s="7">
        <v>1404</v>
      </c>
      <c r="X14" s="7">
        <v>1405</v>
      </c>
      <c r="Y14" s="159">
        <v>2176</v>
      </c>
      <c r="Z14" s="85">
        <f t="shared" si="36"/>
        <v>25.170068027210885</v>
      </c>
      <c r="AA14" s="85">
        <f t="shared" si="37"/>
        <v>39.173111243307559</v>
      </c>
      <c r="AB14" s="85">
        <f t="shared" si="38"/>
        <v>41.522029372496661</v>
      </c>
      <c r="AC14" s="85">
        <f t="shared" si="39"/>
        <v>38.103886669088268</v>
      </c>
      <c r="AD14" s="85">
        <f t="shared" si="40"/>
        <v>49.911621741051704</v>
      </c>
      <c r="AE14" s="85">
        <f t="shared" si="41"/>
        <v>38.025415444770282</v>
      </c>
      <c r="AF14" s="85">
        <f t="shared" si="42"/>
        <v>29.590727997102501</v>
      </c>
      <c r="AG14" s="85">
        <f t="shared" si="43"/>
        <v>52.730806608357625</v>
      </c>
      <c r="AH14" s="85">
        <f t="shared" si="44"/>
        <v>32.033719704952581</v>
      </c>
      <c r="AI14" s="85">
        <f t="shared" si="45"/>
        <v>32.507524890020839</v>
      </c>
      <c r="AJ14" s="85">
        <f t="shared" si="46"/>
        <v>29.950969942442974</v>
      </c>
      <c r="AK14" s="85">
        <f t="shared" si="46"/>
        <v>45.60888702578076</v>
      </c>
    </row>
    <row r="15" spans="1:37" ht="15">
      <c r="A15" s="20" t="s">
        <v>25</v>
      </c>
      <c r="B15" s="81">
        <v>2458</v>
      </c>
      <c r="C15" s="7">
        <v>3212</v>
      </c>
      <c r="D15" s="7">
        <v>4643</v>
      </c>
      <c r="E15" s="7">
        <v>4028</v>
      </c>
      <c r="F15" s="7">
        <v>3521</v>
      </c>
      <c r="G15" s="7">
        <v>3276</v>
      </c>
      <c r="H15" s="7">
        <v>2380</v>
      </c>
      <c r="I15" s="7">
        <v>2473</v>
      </c>
      <c r="J15" s="7">
        <v>2248</v>
      </c>
      <c r="K15" s="7">
        <v>1649</v>
      </c>
      <c r="L15" s="7">
        <v>1677</v>
      </c>
      <c r="M15" s="7">
        <v>1602</v>
      </c>
      <c r="N15" s="81">
        <v>426</v>
      </c>
      <c r="O15" s="7">
        <v>2456</v>
      </c>
      <c r="P15" s="7">
        <v>3781</v>
      </c>
      <c r="Q15" s="7">
        <v>3212</v>
      </c>
      <c r="R15" s="7">
        <v>2604</v>
      </c>
      <c r="S15" s="7">
        <v>2382</v>
      </c>
      <c r="T15" s="7">
        <v>918</v>
      </c>
      <c r="U15" s="7">
        <v>1894</v>
      </c>
      <c r="V15" s="7">
        <v>1740</v>
      </c>
      <c r="W15" s="7">
        <v>1040</v>
      </c>
      <c r="X15" s="7">
        <v>1075</v>
      </c>
      <c r="Y15" s="159">
        <v>889</v>
      </c>
      <c r="Z15" s="85">
        <f t="shared" si="36"/>
        <v>17.331163547599672</v>
      </c>
      <c r="AA15" s="85">
        <f t="shared" si="37"/>
        <v>76.463262764632617</v>
      </c>
      <c r="AB15" s="85">
        <f t="shared" si="38"/>
        <v>81.434417402541456</v>
      </c>
      <c r="AC15" s="85">
        <f t="shared" si="39"/>
        <v>79.741807348560073</v>
      </c>
      <c r="AD15" s="85">
        <f t="shared" si="40"/>
        <v>73.956262425447321</v>
      </c>
      <c r="AE15" s="85">
        <f t="shared" si="41"/>
        <v>72.710622710622701</v>
      </c>
      <c r="AF15" s="85">
        <f t="shared" si="42"/>
        <v>38.571428571428577</v>
      </c>
      <c r="AG15" s="85">
        <f t="shared" si="43"/>
        <v>76.587141124140729</v>
      </c>
      <c r="AH15" s="85">
        <f t="shared" si="44"/>
        <v>77.40213523131672</v>
      </c>
      <c r="AI15" s="85">
        <f t="shared" si="45"/>
        <v>63.068526379624011</v>
      </c>
      <c r="AJ15" s="85">
        <f t="shared" si="46"/>
        <v>64.102564102564102</v>
      </c>
      <c r="AK15" s="85">
        <f t="shared" si="46"/>
        <v>55.493133583021226</v>
      </c>
    </row>
    <row r="16" spans="1:37" ht="15">
      <c r="A16" s="20" t="s">
        <v>26</v>
      </c>
      <c r="B16" s="81">
        <v>1686</v>
      </c>
      <c r="C16" s="7">
        <v>1801</v>
      </c>
      <c r="D16" s="7">
        <v>2060</v>
      </c>
      <c r="E16" s="7">
        <v>2097</v>
      </c>
      <c r="F16" s="7">
        <v>1820</v>
      </c>
      <c r="G16" s="7">
        <v>2040</v>
      </c>
      <c r="H16" s="7">
        <v>2643</v>
      </c>
      <c r="I16" s="7">
        <v>2594</v>
      </c>
      <c r="J16" s="7">
        <v>3024</v>
      </c>
      <c r="K16" s="7">
        <v>3427</v>
      </c>
      <c r="L16" s="7">
        <v>3348</v>
      </c>
      <c r="M16" s="7">
        <v>2906</v>
      </c>
      <c r="N16" s="81">
        <v>686</v>
      </c>
      <c r="O16" s="7">
        <v>1140</v>
      </c>
      <c r="P16" s="7">
        <v>1151</v>
      </c>
      <c r="Q16" s="7">
        <v>1393</v>
      </c>
      <c r="R16" s="7">
        <v>1163</v>
      </c>
      <c r="S16" s="7">
        <v>1178</v>
      </c>
      <c r="T16" s="7">
        <v>692</v>
      </c>
      <c r="U16" s="7">
        <v>1490</v>
      </c>
      <c r="V16" s="7">
        <v>1718</v>
      </c>
      <c r="W16" s="7">
        <v>2169</v>
      </c>
      <c r="X16" s="7">
        <v>2217</v>
      </c>
      <c r="Y16" s="159">
        <v>1512</v>
      </c>
      <c r="Z16" s="85">
        <f t="shared" si="36"/>
        <v>40.688018979833927</v>
      </c>
      <c r="AA16" s="85">
        <f t="shared" si="37"/>
        <v>63.298167684619656</v>
      </c>
      <c r="AB16" s="85">
        <f t="shared" si="38"/>
        <v>55.873786407766993</v>
      </c>
      <c r="AC16" s="85">
        <f t="shared" si="39"/>
        <v>66.428230805913216</v>
      </c>
      <c r="AD16" s="85">
        <f t="shared" si="40"/>
        <v>63.901098901098898</v>
      </c>
      <c r="AE16" s="85">
        <f t="shared" si="41"/>
        <v>57.745098039215684</v>
      </c>
      <c r="AF16" s="85">
        <f t="shared" si="42"/>
        <v>26.182368520620507</v>
      </c>
      <c r="AG16" s="85">
        <f t="shared" si="43"/>
        <v>57.440246723207402</v>
      </c>
      <c r="AH16" s="85">
        <f t="shared" si="44"/>
        <v>56.812169312169317</v>
      </c>
      <c r="AI16" s="85">
        <f t="shared" si="45"/>
        <v>63.291508608112046</v>
      </c>
      <c r="AJ16" s="85">
        <f t="shared" si="46"/>
        <v>66.218637992831546</v>
      </c>
      <c r="AK16" s="85">
        <f t="shared" si="46"/>
        <v>52.030282174810736</v>
      </c>
    </row>
    <row r="17" spans="1:37" ht="15">
      <c r="A17" s="20" t="s">
        <v>27</v>
      </c>
      <c r="B17" s="81">
        <v>1710</v>
      </c>
      <c r="C17" s="7">
        <v>1994</v>
      </c>
      <c r="D17" s="7">
        <v>3451</v>
      </c>
      <c r="E17" s="7">
        <v>2895</v>
      </c>
      <c r="F17" s="7">
        <v>3153</v>
      </c>
      <c r="G17" s="7">
        <v>3559</v>
      </c>
      <c r="H17" s="7">
        <v>3168</v>
      </c>
      <c r="I17" s="7">
        <v>2557</v>
      </c>
      <c r="J17" s="7">
        <v>2175</v>
      </c>
      <c r="K17" s="7">
        <v>1857</v>
      </c>
      <c r="L17" s="7">
        <v>1902</v>
      </c>
      <c r="M17" s="7">
        <v>1886</v>
      </c>
      <c r="N17" s="81">
        <v>100</v>
      </c>
      <c r="O17" s="7">
        <v>546</v>
      </c>
      <c r="P17" s="7">
        <v>1036</v>
      </c>
      <c r="Q17" s="7">
        <v>1275</v>
      </c>
      <c r="R17" s="7">
        <v>1618</v>
      </c>
      <c r="S17" s="7">
        <v>1374</v>
      </c>
      <c r="T17" s="7">
        <v>766</v>
      </c>
      <c r="U17" s="7">
        <v>1138</v>
      </c>
      <c r="V17" s="7">
        <v>974</v>
      </c>
      <c r="W17" s="7">
        <v>665</v>
      </c>
      <c r="X17" s="7">
        <v>656</v>
      </c>
      <c r="Y17" s="159">
        <v>608</v>
      </c>
      <c r="Z17" s="85">
        <f t="shared" si="36"/>
        <v>5.8479532163742682</v>
      </c>
      <c r="AA17" s="85">
        <f t="shared" si="37"/>
        <v>27.382146439317957</v>
      </c>
      <c r="AB17" s="85">
        <f t="shared" si="38"/>
        <v>30.020283975659229</v>
      </c>
      <c r="AC17" s="85">
        <f t="shared" si="39"/>
        <v>44.041450777202073</v>
      </c>
      <c r="AD17" s="85">
        <f t="shared" si="40"/>
        <v>51.3162067871868</v>
      </c>
      <c r="AE17" s="85">
        <f t="shared" si="41"/>
        <v>38.606350098342226</v>
      </c>
      <c r="AF17" s="85">
        <f t="shared" si="42"/>
        <v>24.179292929292927</v>
      </c>
      <c r="AG17" s="85">
        <f t="shared" si="43"/>
        <v>44.505279624560032</v>
      </c>
      <c r="AH17" s="85">
        <f t="shared" si="44"/>
        <v>44.781609195402297</v>
      </c>
      <c r="AI17" s="85">
        <f t="shared" si="45"/>
        <v>35.810446957458261</v>
      </c>
      <c r="AJ17" s="85">
        <f t="shared" si="46"/>
        <v>34.490010515247107</v>
      </c>
      <c r="AK17" s="85">
        <f t="shared" si="46"/>
        <v>32.237539766702014</v>
      </c>
    </row>
    <row r="18" spans="1:37" ht="15">
      <c r="A18" s="20" t="s">
        <v>28</v>
      </c>
      <c r="B18" s="81">
        <v>797</v>
      </c>
      <c r="C18" s="7">
        <v>942</v>
      </c>
      <c r="D18" s="7">
        <v>1271</v>
      </c>
      <c r="E18" s="7">
        <v>1073</v>
      </c>
      <c r="F18" s="7">
        <v>798</v>
      </c>
      <c r="G18" s="7">
        <v>758</v>
      </c>
      <c r="H18" s="7">
        <v>756</v>
      </c>
      <c r="I18" s="7">
        <v>673</v>
      </c>
      <c r="J18" s="7">
        <v>740</v>
      </c>
      <c r="K18" s="7">
        <v>697</v>
      </c>
      <c r="L18" s="7">
        <v>652</v>
      </c>
      <c r="M18" s="7">
        <v>805</v>
      </c>
      <c r="N18" s="81">
        <v>0</v>
      </c>
      <c r="O18" s="7">
        <v>118</v>
      </c>
      <c r="P18" s="7">
        <v>22</v>
      </c>
      <c r="Q18" s="7">
        <v>123</v>
      </c>
      <c r="R18" s="7">
        <v>43</v>
      </c>
      <c r="S18" s="7">
        <v>28</v>
      </c>
      <c r="T18" s="7">
        <v>32</v>
      </c>
      <c r="U18" s="7">
        <v>21</v>
      </c>
      <c r="V18" s="7">
        <v>14</v>
      </c>
      <c r="W18" s="7">
        <v>43</v>
      </c>
      <c r="X18" s="7">
        <v>49</v>
      </c>
      <c r="Y18" s="159"/>
      <c r="Z18" s="85">
        <f t="shared" si="36"/>
        <v>0</v>
      </c>
      <c r="AA18" s="85">
        <f t="shared" si="37"/>
        <v>12.526539278131635</v>
      </c>
      <c r="AB18" s="85">
        <f t="shared" si="38"/>
        <v>1.730920535011802</v>
      </c>
      <c r="AC18" s="85">
        <f t="shared" si="39"/>
        <v>11.463187325256291</v>
      </c>
      <c r="AD18" s="85">
        <f t="shared" si="40"/>
        <v>5.3884711779448615</v>
      </c>
      <c r="AE18" s="85">
        <f t="shared" si="41"/>
        <v>3.6939313984168867</v>
      </c>
      <c r="AF18" s="85">
        <f t="shared" si="42"/>
        <v>4.2328042328042326</v>
      </c>
      <c r="AG18" s="85">
        <f t="shared" si="43"/>
        <v>3.1203566121842496</v>
      </c>
      <c r="AH18" s="85">
        <f t="shared" si="44"/>
        <v>1.8918918918918921</v>
      </c>
      <c r="AI18" s="85">
        <f t="shared" si="45"/>
        <v>6.1692969870875176</v>
      </c>
      <c r="AJ18" s="85">
        <f t="shared" si="46"/>
        <v>7.5153374233128831</v>
      </c>
      <c r="AK18" s="85">
        <f t="shared" si="46"/>
        <v>0</v>
      </c>
    </row>
    <row r="19" spans="1:37" ht="15">
      <c r="A19" s="20" t="s">
        <v>29</v>
      </c>
      <c r="B19" s="81">
        <v>819</v>
      </c>
      <c r="C19" s="7">
        <v>902</v>
      </c>
      <c r="D19" s="7">
        <v>1348</v>
      </c>
      <c r="E19" s="7">
        <v>1729</v>
      </c>
      <c r="F19" s="7">
        <v>1645</v>
      </c>
      <c r="G19" s="7">
        <v>1297</v>
      </c>
      <c r="H19" s="7">
        <v>1622</v>
      </c>
      <c r="I19" s="7">
        <v>1717</v>
      </c>
      <c r="J19" s="7">
        <v>1319</v>
      </c>
      <c r="K19" s="7">
        <v>1064</v>
      </c>
      <c r="L19" s="7">
        <v>1129</v>
      </c>
      <c r="M19" s="7">
        <v>1025</v>
      </c>
      <c r="N19" s="81">
        <v>76</v>
      </c>
      <c r="O19" s="7">
        <v>524</v>
      </c>
      <c r="P19" s="7">
        <v>827</v>
      </c>
      <c r="Q19" s="7">
        <v>1118</v>
      </c>
      <c r="R19" s="7">
        <v>1148</v>
      </c>
      <c r="S19" s="7">
        <v>765</v>
      </c>
      <c r="T19" s="7">
        <v>574</v>
      </c>
      <c r="U19" s="7">
        <v>1185</v>
      </c>
      <c r="V19" s="7">
        <v>853</v>
      </c>
      <c r="W19" s="7">
        <v>502</v>
      </c>
      <c r="X19" s="7">
        <v>699</v>
      </c>
      <c r="Y19" s="159">
        <v>476</v>
      </c>
      <c r="Z19" s="85">
        <f t="shared" si="36"/>
        <v>9.2796092796092804</v>
      </c>
      <c r="AA19" s="85">
        <f t="shared" si="37"/>
        <v>58.093126385809313</v>
      </c>
      <c r="AB19" s="85">
        <f t="shared" si="38"/>
        <v>61.350148367952514</v>
      </c>
      <c r="AC19" s="85">
        <f t="shared" si="39"/>
        <v>64.661654135338338</v>
      </c>
      <c r="AD19" s="85">
        <f t="shared" si="40"/>
        <v>69.787234042553195</v>
      </c>
      <c r="AE19" s="85">
        <f t="shared" si="41"/>
        <v>58.982266769468005</v>
      </c>
      <c r="AF19" s="85">
        <f t="shared" si="42"/>
        <v>35.388409371146736</v>
      </c>
      <c r="AG19" s="85">
        <f t="shared" si="43"/>
        <v>69.015725101921959</v>
      </c>
      <c r="AH19" s="85">
        <f t="shared" si="44"/>
        <v>64.670204700530704</v>
      </c>
      <c r="AI19" s="85">
        <f t="shared" si="45"/>
        <v>47.180451127819552</v>
      </c>
      <c r="AJ19" s="85">
        <f t="shared" si="46"/>
        <v>61.913197519929142</v>
      </c>
      <c r="AK19" s="85">
        <f t="shared" si="46"/>
        <v>46.439024390243908</v>
      </c>
    </row>
    <row r="20" spans="1:37" ht="15">
      <c r="A20" s="20" t="s">
        <v>30</v>
      </c>
      <c r="B20" s="81">
        <v>1946</v>
      </c>
      <c r="C20" s="7">
        <v>2499</v>
      </c>
      <c r="D20" s="7">
        <v>3121</v>
      </c>
      <c r="E20" s="7">
        <v>3170</v>
      </c>
      <c r="F20" s="7">
        <v>3143</v>
      </c>
      <c r="G20" s="7">
        <v>2564</v>
      </c>
      <c r="H20" s="7">
        <v>2437</v>
      </c>
      <c r="I20" s="7">
        <v>2537</v>
      </c>
      <c r="J20" s="7">
        <v>2233</v>
      </c>
      <c r="K20" s="7">
        <v>1815</v>
      </c>
      <c r="L20" s="7">
        <v>1839</v>
      </c>
      <c r="M20" s="7">
        <v>1791</v>
      </c>
      <c r="N20" s="81">
        <v>259</v>
      </c>
      <c r="O20" s="7">
        <v>1113</v>
      </c>
      <c r="P20" s="7">
        <v>1538</v>
      </c>
      <c r="Q20" s="7">
        <v>1531</v>
      </c>
      <c r="R20" s="7">
        <v>1724</v>
      </c>
      <c r="S20" s="7">
        <v>1175</v>
      </c>
      <c r="T20" s="7">
        <v>909</v>
      </c>
      <c r="U20" s="7">
        <v>1036</v>
      </c>
      <c r="V20" s="7">
        <v>977</v>
      </c>
      <c r="W20" s="7">
        <v>725</v>
      </c>
      <c r="X20" s="7">
        <v>693</v>
      </c>
      <c r="Y20" s="159">
        <v>767</v>
      </c>
      <c r="Z20" s="85">
        <f t="shared" si="36"/>
        <v>13.309352517985612</v>
      </c>
      <c r="AA20" s="85">
        <f t="shared" si="37"/>
        <v>44.537815126050425</v>
      </c>
      <c r="AB20" s="85">
        <f t="shared" si="38"/>
        <v>49.279077218840115</v>
      </c>
      <c r="AC20" s="85">
        <f t="shared" si="39"/>
        <v>48.296529968454259</v>
      </c>
      <c r="AD20" s="85">
        <f t="shared" si="40"/>
        <v>54.852052179446389</v>
      </c>
      <c r="AE20" s="85">
        <f t="shared" si="41"/>
        <v>45.826833073322931</v>
      </c>
      <c r="AF20" s="85">
        <f t="shared" si="42"/>
        <v>37.299958965941734</v>
      </c>
      <c r="AG20" s="85">
        <f t="shared" si="43"/>
        <v>40.835632636972804</v>
      </c>
      <c r="AH20" s="85">
        <f t="shared" si="44"/>
        <v>43.752798925212716</v>
      </c>
      <c r="AI20" s="85">
        <f t="shared" si="45"/>
        <v>39.944903581267219</v>
      </c>
      <c r="AJ20" s="85">
        <f t="shared" si="46"/>
        <v>37.68352365415987</v>
      </c>
      <c r="AK20" s="85">
        <f t="shared" si="46"/>
        <v>42.825237297599102</v>
      </c>
    </row>
    <row r="21" spans="1:37" ht="15">
      <c r="A21" s="20" t="s">
        <v>31</v>
      </c>
      <c r="B21" s="81">
        <v>5524</v>
      </c>
      <c r="C21" s="7">
        <v>6934</v>
      </c>
      <c r="D21" s="7">
        <v>9753</v>
      </c>
      <c r="E21" s="7">
        <v>8175</v>
      </c>
      <c r="F21" s="7">
        <v>8212</v>
      </c>
      <c r="G21" s="7">
        <v>7980</v>
      </c>
      <c r="H21" s="7">
        <v>7550</v>
      </c>
      <c r="I21" s="7">
        <v>7155</v>
      </c>
      <c r="J21" s="7">
        <v>6741</v>
      </c>
      <c r="K21" s="7">
        <v>6463</v>
      </c>
      <c r="L21" s="7">
        <v>5989</v>
      </c>
      <c r="M21" s="7">
        <v>6073</v>
      </c>
      <c r="N21" s="81">
        <v>208</v>
      </c>
      <c r="O21" s="7">
        <v>1969</v>
      </c>
      <c r="P21" s="7">
        <v>2478</v>
      </c>
      <c r="Q21" s="7">
        <v>2135</v>
      </c>
      <c r="R21" s="7">
        <v>2128</v>
      </c>
      <c r="S21" s="7">
        <v>1463</v>
      </c>
      <c r="T21" s="7">
        <v>622</v>
      </c>
      <c r="U21" s="7">
        <v>1037</v>
      </c>
      <c r="V21" s="7">
        <v>1331</v>
      </c>
      <c r="W21" s="7">
        <v>1008</v>
      </c>
      <c r="X21" s="7">
        <v>819</v>
      </c>
      <c r="Y21" s="159">
        <v>627</v>
      </c>
      <c r="Z21" s="85">
        <f t="shared" si="36"/>
        <v>3.7653874004344683</v>
      </c>
      <c r="AA21" s="85">
        <f t="shared" si="37"/>
        <v>28.396308047303144</v>
      </c>
      <c r="AB21" s="85">
        <f t="shared" si="38"/>
        <v>25.407566902491542</v>
      </c>
      <c r="AC21" s="85">
        <f t="shared" si="39"/>
        <v>26.116207951070336</v>
      </c>
      <c r="AD21" s="85">
        <f t="shared" si="40"/>
        <v>25.913297613248904</v>
      </c>
      <c r="AE21" s="85">
        <f t="shared" si="41"/>
        <v>18.333333333333332</v>
      </c>
      <c r="AF21" s="85">
        <f t="shared" si="42"/>
        <v>8.2384105960264886</v>
      </c>
      <c r="AG21" s="85">
        <f t="shared" si="43"/>
        <v>14.493361285814116</v>
      </c>
      <c r="AH21" s="85">
        <f t="shared" si="44"/>
        <v>19.744844978489841</v>
      </c>
      <c r="AI21" s="85">
        <f t="shared" si="45"/>
        <v>15.596472226520191</v>
      </c>
      <c r="AJ21" s="85">
        <f t="shared" si="46"/>
        <v>13.675070963432962</v>
      </c>
      <c r="AK21" s="85">
        <f t="shared" si="46"/>
        <v>10.324386629342994</v>
      </c>
    </row>
    <row r="22" spans="1:37" ht="15">
      <c r="A22" s="20" t="s">
        <v>32</v>
      </c>
      <c r="B22" s="81">
        <v>2164</v>
      </c>
      <c r="C22" s="7">
        <v>2607</v>
      </c>
      <c r="D22" s="7">
        <v>3810</v>
      </c>
      <c r="E22" s="7">
        <v>3335</v>
      </c>
      <c r="F22" s="7">
        <v>3206</v>
      </c>
      <c r="G22" s="7">
        <v>3202</v>
      </c>
      <c r="H22" s="7">
        <v>3252</v>
      </c>
      <c r="I22" s="7">
        <v>2948</v>
      </c>
      <c r="J22" s="7">
        <v>2617</v>
      </c>
      <c r="K22" s="7">
        <v>2174</v>
      </c>
      <c r="L22" s="7">
        <v>2421</v>
      </c>
      <c r="M22" s="7">
        <v>2383</v>
      </c>
      <c r="N22" s="81">
        <v>643</v>
      </c>
      <c r="O22" s="7">
        <v>1119</v>
      </c>
      <c r="P22" s="7">
        <v>1645</v>
      </c>
      <c r="Q22" s="7">
        <v>1214</v>
      </c>
      <c r="R22" s="7">
        <v>1057</v>
      </c>
      <c r="S22" s="7">
        <v>1448</v>
      </c>
      <c r="T22" s="7">
        <v>779</v>
      </c>
      <c r="U22" s="7">
        <v>885</v>
      </c>
      <c r="V22" s="7">
        <v>776</v>
      </c>
      <c r="W22" s="7">
        <v>933</v>
      </c>
      <c r="X22" s="7">
        <v>1041</v>
      </c>
      <c r="Y22" s="159">
        <v>743</v>
      </c>
      <c r="Z22" s="85">
        <f t="shared" si="36"/>
        <v>29.713493530499075</v>
      </c>
      <c r="AA22" s="85">
        <f t="shared" si="37"/>
        <v>42.922899884925201</v>
      </c>
      <c r="AB22" s="85">
        <f t="shared" si="38"/>
        <v>43.175853018372699</v>
      </c>
      <c r="AC22" s="85">
        <f t="shared" si="39"/>
        <v>36.401799100449779</v>
      </c>
      <c r="AD22" s="85">
        <f t="shared" si="40"/>
        <v>32.969432314410483</v>
      </c>
      <c r="AE22" s="85">
        <f t="shared" si="41"/>
        <v>45.221736414740789</v>
      </c>
      <c r="AF22" s="85">
        <f t="shared" si="42"/>
        <v>23.954489544895448</v>
      </c>
      <c r="AG22" s="85">
        <f t="shared" si="43"/>
        <v>30.020352781546812</v>
      </c>
      <c r="AH22" s="85">
        <f t="shared" si="44"/>
        <v>29.652273595720292</v>
      </c>
      <c r="AI22" s="85">
        <f t="shared" si="45"/>
        <v>42.916283348666049</v>
      </c>
      <c r="AJ22" s="85">
        <f t="shared" si="46"/>
        <v>42.998760842627014</v>
      </c>
      <c r="AK22" s="85">
        <f t="shared" si="46"/>
        <v>31.179185900125894</v>
      </c>
    </row>
    <row r="23" spans="1:37" ht="15">
      <c r="A23" s="22" t="s">
        <v>33</v>
      </c>
      <c r="B23" s="81">
        <v>96</v>
      </c>
      <c r="C23" s="7">
        <v>98</v>
      </c>
      <c r="D23" s="7">
        <v>181</v>
      </c>
      <c r="E23" s="7">
        <v>166</v>
      </c>
      <c r="F23" s="7">
        <v>192</v>
      </c>
      <c r="G23" s="7">
        <v>190</v>
      </c>
      <c r="H23" s="7">
        <v>251</v>
      </c>
      <c r="I23" s="7">
        <v>209</v>
      </c>
      <c r="J23" s="7">
        <v>224</v>
      </c>
      <c r="K23" s="7">
        <v>159</v>
      </c>
      <c r="L23" s="7">
        <v>170</v>
      </c>
      <c r="M23" s="7">
        <v>161</v>
      </c>
      <c r="N23" s="81">
        <v>0</v>
      </c>
      <c r="O23" s="7">
        <v>0</v>
      </c>
      <c r="P23" s="7">
        <v>0</v>
      </c>
      <c r="Q23" s="7">
        <v>0</v>
      </c>
      <c r="R23" s="7">
        <v>0</v>
      </c>
      <c r="S23" s="7">
        <v>1</v>
      </c>
      <c r="T23" s="7">
        <v>0</v>
      </c>
      <c r="U23" s="7">
        <v>0</v>
      </c>
      <c r="V23" s="7">
        <v>1</v>
      </c>
      <c r="W23" s="7">
        <v>0</v>
      </c>
      <c r="X23" s="7">
        <v>0</v>
      </c>
      <c r="Y23" s="159">
        <v>0</v>
      </c>
      <c r="Z23" s="86">
        <f t="shared" si="36"/>
        <v>0</v>
      </c>
      <c r="AA23" s="86">
        <f t="shared" si="37"/>
        <v>0</v>
      </c>
      <c r="AB23" s="86">
        <f t="shared" si="38"/>
        <v>0</v>
      </c>
      <c r="AC23" s="86">
        <f t="shared" si="39"/>
        <v>0</v>
      </c>
      <c r="AD23" s="86">
        <f t="shared" si="40"/>
        <v>0</v>
      </c>
      <c r="AE23" s="86">
        <f t="shared" si="41"/>
        <v>0.52631578947368418</v>
      </c>
      <c r="AF23" s="86">
        <f t="shared" si="42"/>
        <v>0</v>
      </c>
      <c r="AG23" s="86">
        <f t="shared" si="43"/>
        <v>0</v>
      </c>
      <c r="AH23" s="86">
        <f t="shared" si="44"/>
        <v>0.4464285714285714</v>
      </c>
      <c r="AI23" s="86">
        <f t="shared" si="45"/>
        <v>0</v>
      </c>
      <c r="AJ23" s="86">
        <f t="shared" si="46"/>
        <v>0</v>
      </c>
      <c r="AK23" s="86">
        <f t="shared" si="46"/>
        <v>0</v>
      </c>
    </row>
    <row r="24" spans="1:37" s="33" customFormat="1">
      <c r="A24" s="32" t="s">
        <v>34</v>
      </c>
      <c r="B24" s="79">
        <f t="shared" ref="B24:N24" si="47">SUM(B26:B38)</f>
        <v>6215</v>
      </c>
      <c r="C24" s="27">
        <f t="shared" ref="C24:D24" si="48">SUM(C26:C38)</f>
        <v>7047</v>
      </c>
      <c r="D24" s="27">
        <f t="shared" si="48"/>
        <v>10129</v>
      </c>
      <c r="E24" s="27">
        <f t="shared" ref="E24:F24" si="49">SUM(E26:E38)</f>
        <v>9846</v>
      </c>
      <c r="F24" s="27">
        <f t="shared" si="49"/>
        <v>10041</v>
      </c>
      <c r="G24" s="27">
        <f t="shared" ref="G24:H24" si="50">SUM(G26:G38)</f>
        <v>8760</v>
      </c>
      <c r="H24" s="27">
        <f t="shared" si="50"/>
        <v>8128</v>
      </c>
      <c r="I24" s="27">
        <f t="shared" ref="I24:J24" si="51">SUM(I26:I38)</f>
        <v>7858</v>
      </c>
      <c r="J24" s="27">
        <f t="shared" si="51"/>
        <v>7811</v>
      </c>
      <c r="K24" s="27">
        <f t="shared" ref="K24:L24" si="52">SUM(K26:K38)</f>
        <v>7444</v>
      </c>
      <c r="L24" s="27">
        <f t="shared" si="52"/>
        <v>8388</v>
      </c>
      <c r="M24" s="27">
        <f t="shared" ref="M24" si="53">SUM(M26:M38)</f>
        <v>7742</v>
      </c>
      <c r="N24" s="79">
        <f t="shared" si="47"/>
        <v>68</v>
      </c>
      <c r="O24" s="27">
        <f t="shared" ref="O24:P24" si="54">SUM(O26:O38)</f>
        <v>457</v>
      </c>
      <c r="P24" s="27">
        <f t="shared" si="54"/>
        <v>478</v>
      </c>
      <c r="Q24" s="27">
        <f t="shared" ref="Q24:R24" si="55">SUM(Q26:Q38)</f>
        <v>187</v>
      </c>
      <c r="R24" s="27">
        <f t="shared" si="55"/>
        <v>214</v>
      </c>
      <c r="S24" s="27">
        <f t="shared" ref="S24:T24" si="56">SUM(S26:S38)</f>
        <v>266</v>
      </c>
      <c r="T24" s="27">
        <f t="shared" si="56"/>
        <v>84</v>
      </c>
      <c r="U24" s="27">
        <f t="shared" ref="U24:V24" si="57">SUM(U26:U38)</f>
        <v>227</v>
      </c>
      <c r="V24" s="27">
        <f t="shared" si="57"/>
        <v>256</v>
      </c>
      <c r="W24" s="27">
        <f t="shared" ref="W24:X24" si="58">SUM(W26:W38)</f>
        <v>191</v>
      </c>
      <c r="X24" s="27">
        <f t="shared" si="58"/>
        <v>121</v>
      </c>
      <c r="Y24" s="160">
        <f t="shared" ref="Y24" si="59">SUM(Y26:Y38)</f>
        <v>12</v>
      </c>
      <c r="Z24" s="88">
        <f t="shared" ref="Z24:AA24" si="60">SUM(Z26:Z38)</f>
        <v>1.5773602412433312</v>
      </c>
      <c r="AA24" s="88">
        <f t="shared" si="60"/>
        <v>11.279579857893111</v>
      </c>
      <c r="AB24" s="88">
        <f t="shared" ref="AB24:AC24" si="61">SUM(AB26:AB38)</f>
        <v>23.526575891724114</v>
      </c>
      <c r="AC24" s="88">
        <f t="shared" si="61"/>
        <v>15.217985739135255</v>
      </c>
      <c r="AD24" s="88">
        <f t="shared" ref="AD24" si="62">SUM(AD26:AD38)</f>
        <v>7.2055122828040741</v>
      </c>
      <c r="AE24" s="88">
        <f t="shared" ref="AE24:AF24" si="63">SUM(AE26:AE38)</f>
        <v>12.72818665389244</v>
      </c>
      <c r="AF24" s="88">
        <f t="shared" si="63"/>
        <v>7.6864083517365991</v>
      </c>
      <c r="AG24" s="88">
        <f t="shared" ref="AG24:AH24" si="64">SUM(AG26:AG38)</f>
        <v>11.629436534990976</v>
      </c>
      <c r="AH24" s="88">
        <f t="shared" si="64"/>
        <v>13.886256685388611</v>
      </c>
      <c r="AI24" s="88">
        <f t="shared" ref="AI24:AJ24" si="65">SUM(AI26:AI38)</f>
        <v>7.4172151533778594</v>
      </c>
      <c r="AJ24" s="88">
        <f t="shared" si="65"/>
        <v>9.6095074047747815</v>
      </c>
      <c r="AK24" s="88">
        <f t="shared" ref="AK24" si="66">SUM(AK26:AK38)</f>
        <v>0.24222850222042794</v>
      </c>
    </row>
    <row r="25" spans="1:37" s="33" customFormat="1">
      <c r="A25" s="26" t="s">
        <v>17</v>
      </c>
      <c r="B25" s="80">
        <f t="shared" ref="B25:N25" si="67">(B24/B5)*100</f>
        <v>9.5674261083743843</v>
      </c>
      <c r="C25" s="26">
        <f t="shared" ref="C25:D25" si="68">(C24/C5)*100</f>
        <v>9.0657644213451345</v>
      </c>
      <c r="D25" s="26">
        <f t="shared" si="68"/>
        <v>9.3947966423966989</v>
      </c>
      <c r="E25" s="26">
        <f t="shared" ref="E25:F25" si="69">(E24/E5)*100</f>
        <v>10.010777395937124</v>
      </c>
      <c r="F25" s="26">
        <f t="shared" si="69"/>
        <v>10.798632022713585</v>
      </c>
      <c r="G25" s="26">
        <f t="shared" ref="G25:H25" si="70">(G24/G5)*100</f>
        <v>10.258572231590781</v>
      </c>
      <c r="H25" s="26">
        <f t="shared" si="70"/>
        <v>9.6266818267955276</v>
      </c>
      <c r="I25" s="26">
        <f t="shared" ref="I25:J25" si="71">(I24/I5)*100</f>
        <v>10.248451255298336</v>
      </c>
      <c r="J25" s="26">
        <f t="shared" si="71"/>
        <v>10.657952188625694</v>
      </c>
      <c r="K25" s="26">
        <f t="shared" ref="K25:L25" si="72">(K24/K5)*100</f>
        <v>11.131048507685867</v>
      </c>
      <c r="L25" s="26">
        <f t="shared" si="72"/>
        <v>11.982343613845121</v>
      </c>
      <c r="M25" s="26">
        <f t="shared" ref="M25" si="73">(M24/M5)*100</f>
        <v>11.545229502818456</v>
      </c>
      <c r="N25" s="80">
        <f t="shared" si="67"/>
        <v>0.69664993340846215</v>
      </c>
      <c r="O25" s="26">
        <f t="shared" ref="O25:P25" si="74">(O24/O5)*100</f>
        <v>1.5586630286493861</v>
      </c>
      <c r="P25" s="26">
        <f t="shared" si="74"/>
        <v>1.143212474887592</v>
      </c>
      <c r="Q25" s="26">
        <f t="shared" ref="Q25:R25" si="75">(Q24/Q5)*100</f>
        <v>0.50121954488193199</v>
      </c>
      <c r="R25" s="26">
        <f t="shared" si="75"/>
        <v>0.55922857814827398</v>
      </c>
      <c r="S25" s="26">
        <f t="shared" ref="S25:T25" si="76">(S24/S5)*100</f>
        <v>0.90726150277976725</v>
      </c>
      <c r="T25" s="26">
        <f t="shared" si="76"/>
        <v>0.45366169799092676</v>
      </c>
      <c r="U25" s="26">
        <f t="shared" ref="U25:V25" si="77">(U24/U5)*100</f>
        <v>0.82255317606986267</v>
      </c>
      <c r="V25" s="26">
        <f t="shared" si="77"/>
        <v>1.0325078648060015</v>
      </c>
      <c r="W25" s="26">
        <f t="shared" ref="W25:X25" si="78">(W24/W5)*100</f>
        <v>0.90418481348229496</v>
      </c>
      <c r="X25" s="26">
        <f t="shared" si="78"/>
        <v>0.5426982418371008</v>
      </c>
      <c r="Y25" s="26">
        <f t="shared" ref="Y25" si="79">(Y24/Y5)*100</f>
        <v>5.8653893152157979E-2</v>
      </c>
      <c r="Z25" s="71"/>
      <c r="AA25" s="71"/>
      <c r="AB25" s="71"/>
      <c r="AC25" s="71"/>
      <c r="AD25" s="71"/>
      <c r="AE25" s="71"/>
      <c r="AF25" s="71"/>
      <c r="AG25" s="71"/>
      <c r="AH25" s="71"/>
      <c r="AI25" s="71"/>
      <c r="AJ25" s="71"/>
      <c r="AK25" s="71"/>
    </row>
    <row r="26" spans="1:37">
      <c r="A26" s="20" t="s">
        <v>35</v>
      </c>
      <c r="B26" s="81">
        <v>42</v>
      </c>
      <c r="C26" s="7">
        <v>36</v>
      </c>
      <c r="D26" s="7">
        <v>58</v>
      </c>
      <c r="E26" s="7">
        <v>41</v>
      </c>
      <c r="F26" s="7">
        <v>49</v>
      </c>
      <c r="G26" s="7">
        <v>54</v>
      </c>
      <c r="H26" s="7">
        <v>76</v>
      </c>
      <c r="I26" s="7">
        <v>21</v>
      </c>
      <c r="J26" s="7">
        <v>25</v>
      </c>
      <c r="K26" s="7">
        <v>17</v>
      </c>
      <c r="L26" s="7">
        <v>17</v>
      </c>
      <c r="M26" s="7">
        <v>18</v>
      </c>
      <c r="N26" s="81">
        <v>0</v>
      </c>
      <c r="O26" s="7">
        <v>0</v>
      </c>
      <c r="P26" s="7">
        <v>0</v>
      </c>
      <c r="Q26" s="7">
        <v>0</v>
      </c>
      <c r="R26" s="7">
        <v>0</v>
      </c>
      <c r="S26" s="7">
        <v>0</v>
      </c>
      <c r="T26" s="7">
        <v>0</v>
      </c>
      <c r="U26" s="7">
        <v>0</v>
      </c>
      <c r="V26" s="7">
        <v>0</v>
      </c>
      <c r="W26" s="7"/>
      <c r="X26" s="7"/>
      <c r="Y26" s="7"/>
      <c r="Z26" s="85">
        <f>(N26/B26)*100</f>
        <v>0</v>
      </c>
      <c r="AA26" s="85">
        <f>(O26/C26)*100</f>
        <v>0</v>
      </c>
      <c r="AB26" s="85">
        <f>(P26/D26)*100</f>
        <v>0</v>
      </c>
      <c r="AC26" s="85">
        <f>(Q26/E26)*100</f>
        <v>0</v>
      </c>
      <c r="AD26" s="85">
        <f>(R26/F26)*100</f>
        <v>0</v>
      </c>
      <c r="AE26" s="85">
        <f>(S26/G26)*100</f>
        <v>0</v>
      </c>
      <c r="AF26" s="85">
        <f>(T26/H26)*100</f>
        <v>0</v>
      </c>
      <c r="AG26" s="85">
        <f>(U26/I26)*100</f>
        <v>0</v>
      </c>
      <c r="AH26" s="85">
        <f>(V26/J26)*100</f>
        <v>0</v>
      </c>
      <c r="AI26" s="85">
        <f>(W26/K26)*100</f>
        <v>0</v>
      </c>
      <c r="AJ26" s="85">
        <f>(X26/L26)*100</f>
        <v>0</v>
      </c>
      <c r="AK26" s="85">
        <f>(Y26/M26)*100</f>
        <v>0</v>
      </c>
    </row>
    <row r="27" spans="1:37">
      <c r="A27" s="20" t="s">
        <v>36</v>
      </c>
      <c r="B27" s="81">
        <v>786</v>
      </c>
      <c r="C27" s="7">
        <v>933</v>
      </c>
      <c r="D27" s="7">
        <v>1226</v>
      </c>
      <c r="E27" s="7">
        <v>1347</v>
      </c>
      <c r="F27" s="7">
        <v>1243</v>
      </c>
      <c r="G27" s="7">
        <v>1269</v>
      </c>
      <c r="H27" s="7">
        <v>1228</v>
      </c>
      <c r="I27" s="7">
        <v>1186</v>
      </c>
      <c r="J27" s="7">
        <v>1028</v>
      </c>
      <c r="K27" s="7">
        <v>1042</v>
      </c>
      <c r="L27" s="7">
        <v>1112</v>
      </c>
      <c r="M27" s="7">
        <v>1006</v>
      </c>
      <c r="N27" s="81">
        <v>0</v>
      </c>
      <c r="O27" s="7">
        <v>0</v>
      </c>
      <c r="P27" s="7">
        <v>19</v>
      </c>
      <c r="Q27" s="7">
        <v>17</v>
      </c>
      <c r="R27" s="7">
        <v>0</v>
      </c>
      <c r="S27" s="7">
        <v>0</v>
      </c>
      <c r="T27" s="7">
        <v>0</v>
      </c>
      <c r="U27" s="7">
        <v>0</v>
      </c>
      <c r="V27" s="7">
        <v>0</v>
      </c>
      <c r="W27" s="7"/>
      <c r="X27" s="7"/>
      <c r="Y27" s="7"/>
      <c r="Z27" s="85">
        <f>(N27/B27)*100</f>
        <v>0</v>
      </c>
      <c r="AA27" s="85">
        <f>(O27/C27)*100</f>
        <v>0</v>
      </c>
      <c r="AB27" s="85">
        <f>(P27/D27)*100</f>
        <v>1.5497553017944536</v>
      </c>
      <c r="AC27" s="85">
        <f>(Q27/E27)*100</f>
        <v>1.2620638455827766</v>
      </c>
      <c r="AD27" s="85">
        <f>(R27/F27)*100</f>
        <v>0</v>
      </c>
      <c r="AE27" s="85">
        <f>(S27/G27)*100</f>
        <v>0</v>
      </c>
      <c r="AF27" s="85">
        <f>(T27/H27)*100</f>
        <v>0</v>
      </c>
      <c r="AG27" s="85">
        <f>(U27/I27)*100</f>
        <v>0</v>
      </c>
      <c r="AH27" s="85">
        <f>(V27/J27)*100</f>
        <v>0</v>
      </c>
      <c r="AI27" s="85">
        <f>(W27/K27)*100</f>
        <v>0</v>
      </c>
      <c r="AJ27" s="85">
        <f>(X27/L27)*100</f>
        <v>0</v>
      </c>
      <c r="AK27" s="85">
        <f>(Y27/M27)*100</f>
        <v>0</v>
      </c>
    </row>
    <row r="28" spans="1:37">
      <c r="A28" s="20" t="s">
        <v>37</v>
      </c>
      <c r="B28" s="81">
        <v>4311</v>
      </c>
      <c r="C28" s="7">
        <v>4731</v>
      </c>
      <c r="D28" s="7">
        <v>6764</v>
      </c>
      <c r="E28" s="7">
        <v>6379</v>
      </c>
      <c r="F28" s="7">
        <v>6676</v>
      </c>
      <c r="G28" s="7">
        <v>5476</v>
      </c>
      <c r="H28" s="7">
        <v>4981</v>
      </c>
      <c r="I28" s="7">
        <v>4987</v>
      </c>
      <c r="J28" s="7">
        <v>5006</v>
      </c>
      <c r="K28" s="7">
        <v>4675</v>
      </c>
      <c r="L28" s="7">
        <v>5224</v>
      </c>
      <c r="M28" s="7">
        <v>4954</v>
      </c>
      <c r="N28" s="81">
        <v>68</v>
      </c>
      <c r="O28" s="7">
        <v>456</v>
      </c>
      <c r="P28" s="7">
        <v>402</v>
      </c>
      <c r="Q28" s="7">
        <v>124</v>
      </c>
      <c r="R28" s="7">
        <v>214</v>
      </c>
      <c r="S28" s="7">
        <v>254</v>
      </c>
      <c r="T28" s="7">
        <v>84</v>
      </c>
      <c r="U28" s="7">
        <v>181</v>
      </c>
      <c r="V28" s="7">
        <v>224</v>
      </c>
      <c r="W28" s="7">
        <v>174</v>
      </c>
      <c r="X28" s="7">
        <v>80</v>
      </c>
      <c r="Y28" s="7">
        <v>12</v>
      </c>
      <c r="Z28" s="85">
        <f>(N28/B28)*100</f>
        <v>1.5773602412433312</v>
      </c>
      <c r="AA28" s="85">
        <f>(O28/C28)*100</f>
        <v>9.6385542168674707</v>
      </c>
      <c r="AB28" s="85">
        <f>(P28/D28)*100</f>
        <v>5.9432288586635131</v>
      </c>
      <c r="AC28" s="85">
        <f>(Q28/E28)*100</f>
        <v>1.9438783508386897</v>
      </c>
      <c r="AD28" s="85">
        <f>(R28/F28)*100</f>
        <v>3.2055122828040745</v>
      </c>
      <c r="AE28" s="85">
        <f>(S28/G28)*100</f>
        <v>4.6384222059897739</v>
      </c>
      <c r="AF28" s="85">
        <f>(T28/H28)*100</f>
        <v>1.6864083517365993</v>
      </c>
      <c r="AG28" s="85">
        <f>(U28/I28)*100</f>
        <v>3.6294365349909761</v>
      </c>
      <c r="AH28" s="85">
        <f>(V28/J28)*100</f>
        <v>4.4746304434678388</v>
      </c>
      <c r="AI28" s="85">
        <f>(W28/K28)*100</f>
        <v>3.7219251336898393</v>
      </c>
      <c r="AJ28" s="85">
        <f>(X28/L28)*100</f>
        <v>1.5313935681470139</v>
      </c>
      <c r="AK28" s="85">
        <f>(Y28/M28)*100</f>
        <v>0.24222850222042794</v>
      </c>
    </row>
    <row r="29" spans="1:37">
      <c r="A29" s="20" t="s">
        <v>38</v>
      </c>
      <c r="B29" s="81">
        <v>256</v>
      </c>
      <c r="C29" s="7">
        <v>361</v>
      </c>
      <c r="D29" s="7">
        <v>448</v>
      </c>
      <c r="E29" s="7">
        <v>385</v>
      </c>
      <c r="F29" s="7">
        <v>387</v>
      </c>
      <c r="G29" s="7">
        <v>371</v>
      </c>
      <c r="H29" s="7">
        <v>361</v>
      </c>
      <c r="I29" s="7">
        <v>330</v>
      </c>
      <c r="J29" s="7">
        <v>403</v>
      </c>
      <c r="K29" s="7">
        <v>465</v>
      </c>
      <c r="L29" s="7">
        <v>680</v>
      </c>
      <c r="M29" s="7">
        <v>662</v>
      </c>
      <c r="N29" s="81">
        <v>0</v>
      </c>
      <c r="O29" s="7">
        <v>0</v>
      </c>
      <c r="P29" s="7">
        <v>16</v>
      </c>
      <c r="Q29" s="7">
        <v>0</v>
      </c>
      <c r="R29" s="7">
        <v>0</v>
      </c>
      <c r="S29" s="7">
        <v>0</v>
      </c>
      <c r="T29" s="7">
        <v>0</v>
      </c>
      <c r="U29" s="7">
        <v>0</v>
      </c>
      <c r="V29" s="7">
        <v>22</v>
      </c>
      <c r="W29" s="7">
        <v>15</v>
      </c>
      <c r="X29" s="7">
        <v>4</v>
      </c>
      <c r="Y29" s="7"/>
      <c r="Z29" s="85">
        <f>(N29/B29)*100</f>
        <v>0</v>
      </c>
      <c r="AA29" s="85">
        <f>(O29/C29)*100</f>
        <v>0</v>
      </c>
      <c r="AB29" s="85">
        <f>(P29/D29)*100</f>
        <v>3.5714285714285712</v>
      </c>
      <c r="AC29" s="85">
        <f>(Q29/E29)*100</f>
        <v>0</v>
      </c>
      <c r="AD29" s="85">
        <f>(R29/F29)*100</f>
        <v>0</v>
      </c>
      <c r="AE29" s="85">
        <f>(S29/G29)*100</f>
        <v>0</v>
      </c>
      <c r="AF29" s="85">
        <f>(T29/H29)*100</f>
        <v>0</v>
      </c>
      <c r="AG29" s="85">
        <f>(U29/I29)*100</f>
        <v>0</v>
      </c>
      <c r="AH29" s="85">
        <f>(V29/J29)*100</f>
        <v>5.4590570719602978</v>
      </c>
      <c r="AI29" s="85">
        <f>(W29/K29)*100</f>
        <v>3.225806451612903</v>
      </c>
      <c r="AJ29" s="85">
        <f>(X29/L29)*100</f>
        <v>0.58823529411764708</v>
      </c>
      <c r="AK29" s="85">
        <f>(Y29/M29)*100</f>
        <v>0</v>
      </c>
    </row>
    <row r="30" spans="1:37">
      <c r="A30" s="20" t="s">
        <v>39</v>
      </c>
      <c r="B30" s="81">
        <v>5</v>
      </c>
      <c r="C30" s="7">
        <v>14</v>
      </c>
      <c r="D30" s="7">
        <v>22</v>
      </c>
      <c r="E30" s="7">
        <v>19</v>
      </c>
      <c r="F30" s="7">
        <v>20</v>
      </c>
      <c r="G30" s="7">
        <v>31</v>
      </c>
      <c r="H30" s="7">
        <v>33</v>
      </c>
      <c r="I30" s="7">
        <v>26</v>
      </c>
      <c r="J30" s="7">
        <v>42</v>
      </c>
      <c r="K30" s="7">
        <v>29</v>
      </c>
      <c r="L30" s="7">
        <v>37</v>
      </c>
      <c r="M30" s="7">
        <v>17</v>
      </c>
      <c r="N30" s="81">
        <v>0</v>
      </c>
      <c r="O30" s="7">
        <v>0</v>
      </c>
      <c r="P30" s="7">
        <v>0</v>
      </c>
      <c r="Q30" s="7">
        <v>0</v>
      </c>
      <c r="R30" s="7">
        <v>0</v>
      </c>
      <c r="S30" s="7">
        <v>0</v>
      </c>
      <c r="T30" s="7">
        <v>0</v>
      </c>
      <c r="U30" s="7">
        <v>0</v>
      </c>
      <c r="V30" s="7">
        <v>0</v>
      </c>
      <c r="W30" s="7"/>
      <c r="X30" s="7"/>
      <c r="Y30" s="7"/>
      <c r="Z30" s="85">
        <f>(N30/B30)*100</f>
        <v>0</v>
      </c>
      <c r="AA30" s="85">
        <f>(O30/C30)*100</f>
        <v>0</v>
      </c>
      <c r="AB30" s="85">
        <f>(P30/D30)*100</f>
        <v>0</v>
      </c>
      <c r="AC30" s="85">
        <f>(Q30/E30)*100</f>
        <v>0</v>
      </c>
      <c r="AD30" s="85">
        <f>(R30/F30)*100</f>
        <v>0</v>
      </c>
      <c r="AE30" s="85">
        <f>(S30/G30)*100</f>
        <v>0</v>
      </c>
      <c r="AF30" s="85">
        <f>(T30/H30)*100</f>
        <v>0</v>
      </c>
      <c r="AG30" s="85">
        <f>(U30/I30)*100</f>
        <v>0</v>
      </c>
      <c r="AH30" s="85">
        <f>(V30/J30)*100</f>
        <v>0</v>
      </c>
      <c r="AI30" s="85">
        <f>(W30/K30)*100</f>
        <v>0</v>
      </c>
      <c r="AJ30" s="85">
        <f>(X30/L30)*100</f>
        <v>0</v>
      </c>
      <c r="AK30" s="85">
        <f>(Y30/M30)*100</f>
        <v>0</v>
      </c>
    </row>
    <row r="31" spans="1:37">
      <c r="A31" s="20" t="s">
        <v>40</v>
      </c>
      <c r="B31" s="81">
        <v>12</v>
      </c>
      <c r="C31" s="7">
        <v>11</v>
      </c>
      <c r="D31" s="7">
        <v>15</v>
      </c>
      <c r="E31" s="7">
        <v>13</v>
      </c>
      <c r="F31" s="7">
        <v>14</v>
      </c>
      <c r="G31" s="7">
        <v>19</v>
      </c>
      <c r="H31" s="7">
        <v>21</v>
      </c>
      <c r="I31" s="7">
        <v>17</v>
      </c>
      <c r="J31" s="7">
        <v>14</v>
      </c>
      <c r="K31" s="7">
        <v>35</v>
      </c>
      <c r="L31" s="7">
        <v>39</v>
      </c>
      <c r="M31" s="7">
        <v>41</v>
      </c>
      <c r="N31" s="81">
        <v>0</v>
      </c>
      <c r="O31" s="7">
        <v>0</v>
      </c>
      <c r="P31" s="7">
        <v>0</v>
      </c>
      <c r="Q31" s="7">
        <v>0</v>
      </c>
      <c r="R31" s="7">
        <v>0</v>
      </c>
      <c r="S31" s="7">
        <v>0</v>
      </c>
      <c r="T31" s="7">
        <v>0</v>
      </c>
      <c r="U31" s="7">
        <v>0</v>
      </c>
      <c r="V31" s="7">
        <v>0</v>
      </c>
      <c r="W31" s="7"/>
      <c r="X31" s="7"/>
      <c r="Y31" s="7"/>
      <c r="Z31" s="85">
        <f>(N31/B31)*100</f>
        <v>0</v>
      </c>
      <c r="AA31" s="85">
        <f>(O31/C31)*100</f>
        <v>0</v>
      </c>
      <c r="AB31" s="85">
        <f>(P31/D31)*100</f>
        <v>0</v>
      </c>
      <c r="AC31" s="85">
        <f>(Q31/E31)*100</f>
        <v>0</v>
      </c>
      <c r="AD31" s="85">
        <f>(R31/F31)*100</f>
        <v>0</v>
      </c>
      <c r="AE31" s="85">
        <f>(S31/G31)*100</f>
        <v>0</v>
      </c>
      <c r="AF31" s="85">
        <f>(T31/H31)*100</f>
        <v>0</v>
      </c>
      <c r="AG31" s="85">
        <f>(U31/I31)*100</f>
        <v>0</v>
      </c>
      <c r="AH31" s="85">
        <f>(V31/J31)*100</f>
        <v>0</v>
      </c>
      <c r="AI31" s="85">
        <f>(W31/K31)*100</f>
        <v>0</v>
      </c>
      <c r="AJ31" s="85">
        <f>(X31/L31)*100</f>
        <v>0</v>
      </c>
      <c r="AK31" s="85">
        <f>(Y31/M31)*100</f>
        <v>0</v>
      </c>
    </row>
    <row r="32" spans="1:37">
      <c r="A32" s="20" t="s">
        <v>41</v>
      </c>
      <c r="B32" s="81">
        <v>0</v>
      </c>
      <c r="C32" s="7">
        <v>2</v>
      </c>
      <c r="D32" s="7">
        <v>2</v>
      </c>
      <c r="E32" s="7">
        <v>8</v>
      </c>
      <c r="F32" s="7">
        <v>1</v>
      </c>
      <c r="G32" s="7">
        <v>10</v>
      </c>
      <c r="H32" s="7">
        <v>6</v>
      </c>
      <c r="I32" s="7">
        <v>11</v>
      </c>
      <c r="J32" s="7">
        <v>10</v>
      </c>
      <c r="K32" s="7">
        <v>13</v>
      </c>
      <c r="L32" s="7">
        <v>6</v>
      </c>
      <c r="M32" s="7">
        <v>6</v>
      </c>
      <c r="N32" s="81">
        <v>0</v>
      </c>
      <c r="O32" s="7">
        <v>0</v>
      </c>
      <c r="P32" s="7">
        <v>0</v>
      </c>
      <c r="Q32" s="7">
        <v>0</v>
      </c>
      <c r="R32" s="7">
        <v>0</v>
      </c>
      <c r="S32" s="7">
        <v>0</v>
      </c>
      <c r="T32" s="7">
        <v>0</v>
      </c>
      <c r="U32" s="7">
        <v>0</v>
      </c>
      <c r="V32" s="7">
        <v>0</v>
      </c>
      <c r="W32" s="7"/>
      <c r="X32" s="7"/>
      <c r="Y32" s="7"/>
      <c r="Z32" s="85">
        <v>0</v>
      </c>
      <c r="AA32" s="85">
        <v>1</v>
      </c>
      <c r="AB32" s="85">
        <v>2</v>
      </c>
      <c r="AC32" s="85">
        <v>3</v>
      </c>
      <c r="AD32" s="85">
        <v>4</v>
      </c>
      <c r="AE32" s="85">
        <v>5</v>
      </c>
      <c r="AF32" s="85">
        <v>6</v>
      </c>
      <c r="AG32" s="85">
        <f>(U32/I32)*100</f>
        <v>0</v>
      </c>
      <c r="AH32" s="85">
        <f>(V32/J32)*100</f>
        <v>0</v>
      </c>
      <c r="AI32" s="85">
        <f>(W32/K32)*100</f>
        <v>0</v>
      </c>
      <c r="AJ32" s="85">
        <f>(X32/L32)*100</f>
        <v>0</v>
      </c>
      <c r="AK32" s="85">
        <f>(Y32/M32)*100</f>
        <v>0</v>
      </c>
    </row>
    <row r="33" spans="1:37">
      <c r="A33" s="20" t="s">
        <v>42</v>
      </c>
      <c r="B33" s="81">
        <v>132</v>
      </c>
      <c r="C33" s="7">
        <v>156</v>
      </c>
      <c r="D33" s="7">
        <v>350</v>
      </c>
      <c r="E33" s="7">
        <v>477</v>
      </c>
      <c r="F33" s="7">
        <v>488</v>
      </c>
      <c r="G33" s="7">
        <v>400</v>
      </c>
      <c r="H33" s="7">
        <v>417</v>
      </c>
      <c r="I33" s="7">
        <v>344</v>
      </c>
      <c r="J33" s="7">
        <v>253</v>
      </c>
      <c r="K33" s="7">
        <v>306</v>
      </c>
      <c r="L33" s="7">
        <v>396</v>
      </c>
      <c r="M33" s="7">
        <v>336</v>
      </c>
      <c r="N33" s="81">
        <v>0</v>
      </c>
      <c r="O33" s="7">
        <v>1</v>
      </c>
      <c r="P33" s="7">
        <v>33</v>
      </c>
      <c r="Q33" s="7">
        <v>37</v>
      </c>
      <c r="R33" s="7">
        <v>0</v>
      </c>
      <c r="S33" s="7">
        <v>0</v>
      </c>
      <c r="T33" s="7">
        <v>0</v>
      </c>
      <c r="U33" s="7">
        <v>0</v>
      </c>
      <c r="V33" s="7">
        <v>10</v>
      </c>
      <c r="W33" s="7"/>
      <c r="X33" s="7"/>
      <c r="Y33" s="7"/>
      <c r="Z33" s="85">
        <f>(N33/B33)*100</f>
        <v>0</v>
      </c>
      <c r="AA33" s="85">
        <f>(O33/C33)*100</f>
        <v>0.64102564102564097</v>
      </c>
      <c r="AB33" s="85">
        <f>(P33/D33)*100</f>
        <v>9.4285714285714288</v>
      </c>
      <c r="AC33" s="85">
        <f>(Q33/E33)*100</f>
        <v>7.7568134171907763</v>
      </c>
      <c r="AD33" s="85">
        <f>(R33/F33)*100</f>
        <v>0</v>
      </c>
      <c r="AE33" s="85">
        <f>(S33/G33)*100</f>
        <v>0</v>
      </c>
      <c r="AF33" s="85">
        <f>(T33/H33)*100</f>
        <v>0</v>
      </c>
      <c r="AG33" s="85">
        <f>(U33/I33)*100</f>
        <v>0</v>
      </c>
      <c r="AH33" s="85">
        <f>(V33/J33)*100</f>
        <v>3.9525691699604746</v>
      </c>
      <c r="AI33" s="85">
        <f>(W33/K33)*100</f>
        <v>0</v>
      </c>
      <c r="AJ33" s="85">
        <f>(X33/L33)*100</f>
        <v>0</v>
      </c>
      <c r="AK33" s="85">
        <f>(Y33/M33)*100</f>
        <v>0</v>
      </c>
    </row>
    <row r="34" spans="1:37">
      <c r="A34" s="20" t="s">
        <v>43</v>
      </c>
      <c r="B34" s="81">
        <v>120</v>
      </c>
      <c r="C34" s="7">
        <v>132</v>
      </c>
      <c r="D34" s="7">
        <v>206</v>
      </c>
      <c r="E34" s="7">
        <v>236</v>
      </c>
      <c r="F34" s="7">
        <v>249</v>
      </c>
      <c r="G34" s="7">
        <v>211</v>
      </c>
      <c r="H34" s="7">
        <v>189</v>
      </c>
      <c r="I34" s="7">
        <v>157</v>
      </c>
      <c r="J34" s="7">
        <v>294</v>
      </c>
      <c r="K34" s="7">
        <v>228</v>
      </c>
      <c r="L34" s="7">
        <v>194</v>
      </c>
      <c r="M34" s="7">
        <v>163</v>
      </c>
      <c r="N34" s="81">
        <v>0</v>
      </c>
      <c r="O34" s="7">
        <v>0</v>
      </c>
      <c r="P34" s="7">
        <v>0</v>
      </c>
      <c r="Q34" s="7">
        <v>0</v>
      </c>
      <c r="R34" s="7">
        <v>0</v>
      </c>
      <c r="S34" s="7">
        <v>4</v>
      </c>
      <c r="T34" s="7">
        <v>0</v>
      </c>
      <c r="U34" s="7">
        <v>0</v>
      </c>
      <c r="V34" s="7">
        <v>0</v>
      </c>
      <c r="W34" s="7"/>
      <c r="X34" s="7"/>
      <c r="Y34" s="7"/>
      <c r="Z34" s="85">
        <f>(N34/B34)*100</f>
        <v>0</v>
      </c>
      <c r="AA34" s="85">
        <f>(O34/C34)*100</f>
        <v>0</v>
      </c>
      <c r="AB34" s="85">
        <f>(P34/D34)*100</f>
        <v>0</v>
      </c>
      <c r="AC34" s="85">
        <f>(Q34/E34)*100</f>
        <v>0</v>
      </c>
      <c r="AD34" s="85">
        <f>(R34/F34)*100</f>
        <v>0</v>
      </c>
      <c r="AE34" s="85">
        <f>(S34/G34)*100</f>
        <v>1.8957345971563981</v>
      </c>
      <c r="AF34" s="85">
        <f>(T34/H34)*100</f>
        <v>0</v>
      </c>
      <c r="AG34" s="85">
        <f>(U34/I34)*100</f>
        <v>0</v>
      </c>
      <c r="AH34" s="85">
        <f>(V34/J34)*100</f>
        <v>0</v>
      </c>
      <c r="AI34" s="85">
        <f>(W34/K34)*100</f>
        <v>0</v>
      </c>
      <c r="AJ34" s="85">
        <f>(X34/L34)*100</f>
        <v>0</v>
      </c>
      <c r="AK34" s="85">
        <f>(Y34/M34)*100</f>
        <v>0</v>
      </c>
    </row>
    <row r="35" spans="1:37">
      <c r="A35" s="20" t="s">
        <v>44</v>
      </c>
      <c r="B35" s="81">
        <v>127</v>
      </c>
      <c r="C35" s="7">
        <v>206</v>
      </c>
      <c r="D35" s="7">
        <v>173</v>
      </c>
      <c r="E35" s="7">
        <v>142</v>
      </c>
      <c r="F35" s="7">
        <v>134</v>
      </c>
      <c r="G35" s="7">
        <v>129</v>
      </c>
      <c r="H35" s="7">
        <v>101</v>
      </c>
      <c r="I35" s="7">
        <v>141</v>
      </c>
      <c r="J35" s="7">
        <v>129</v>
      </c>
      <c r="K35" s="7">
        <v>103</v>
      </c>
      <c r="L35" s="7">
        <v>111</v>
      </c>
      <c r="M35" s="7">
        <v>98</v>
      </c>
      <c r="N35" s="81">
        <v>0</v>
      </c>
      <c r="O35" s="7">
        <v>0</v>
      </c>
      <c r="P35" s="7">
        <v>0</v>
      </c>
      <c r="Q35" s="7">
        <v>0</v>
      </c>
      <c r="R35" s="7">
        <v>0</v>
      </c>
      <c r="S35" s="7">
        <v>0</v>
      </c>
      <c r="T35" s="7">
        <v>0</v>
      </c>
      <c r="U35" s="7">
        <v>0</v>
      </c>
      <c r="V35" s="7">
        <v>0</v>
      </c>
      <c r="W35" s="7"/>
      <c r="X35" s="7"/>
      <c r="Y35" s="7"/>
      <c r="Z35" s="85">
        <f>(N35/B35)*100</f>
        <v>0</v>
      </c>
      <c r="AA35" s="85">
        <f>(O35/C35)*100</f>
        <v>0</v>
      </c>
      <c r="AB35" s="85">
        <f>(P35/D35)*100</f>
        <v>0</v>
      </c>
      <c r="AC35" s="85">
        <f>(Q35/E35)*100</f>
        <v>0</v>
      </c>
      <c r="AD35" s="85">
        <f>(R35/F35)*100</f>
        <v>0</v>
      </c>
      <c r="AE35" s="85">
        <f>(S35/G35)*100</f>
        <v>0</v>
      </c>
      <c r="AF35" s="85">
        <f>(T35/H35)*100</f>
        <v>0</v>
      </c>
      <c r="AG35" s="85">
        <f>(U35/I35)*100</f>
        <v>0</v>
      </c>
      <c r="AH35" s="85">
        <f>(V35/J35)*100</f>
        <v>0</v>
      </c>
      <c r="AI35" s="85">
        <f>(W35/K35)*100</f>
        <v>0</v>
      </c>
      <c r="AJ35" s="85">
        <f>(X35/L35)*100</f>
        <v>0</v>
      </c>
      <c r="AK35" s="85">
        <f>(Y35/M35)*100</f>
        <v>0</v>
      </c>
    </row>
    <row r="36" spans="1:37">
      <c r="A36" s="20" t="s">
        <v>45</v>
      </c>
      <c r="B36" s="81">
        <v>23</v>
      </c>
      <c r="C36" s="7">
        <v>40</v>
      </c>
      <c r="D36" s="7">
        <v>50</v>
      </c>
      <c r="E36" s="7">
        <v>65</v>
      </c>
      <c r="F36" s="7">
        <v>81</v>
      </c>
      <c r="G36" s="7">
        <v>96</v>
      </c>
      <c r="H36" s="7">
        <v>58</v>
      </c>
      <c r="I36" s="7">
        <v>45</v>
      </c>
      <c r="J36" s="7">
        <v>95</v>
      </c>
      <c r="K36" s="7">
        <v>97</v>
      </c>
      <c r="L36" s="7">
        <v>72</v>
      </c>
      <c r="M36" s="7">
        <v>103</v>
      </c>
      <c r="N36" s="81">
        <v>0</v>
      </c>
      <c r="O36" s="7">
        <v>0</v>
      </c>
      <c r="P36" s="7">
        <v>0</v>
      </c>
      <c r="Q36" s="7">
        <v>0</v>
      </c>
      <c r="R36" s="7">
        <v>0</v>
      </c>
      <c r="S36" s="7">
        <v>0</v>
      </c>
      <c r="T36" s="7">
        <v>0</v>
      </c>
      <c r="U36" s="7">
        <v>0</v>
      </c>
      <c r="V36" s="7">
        <v>0</v>
      </c>
      <c r="W36" s="7"/>
      <c r="X36" s="7"/>
      <c r="Y36" s="7"/>
      <c r="Z36" s="85">
        <f>(N36/B36)*100</f>
        <v>0</v>
      </c>
      <c r="AA36" s="85">
        <f>(O36/C36)*100</f>
        <v>0</v>
      </c>
      <c r="AB36" s="85">
        <f>(P36/D36)*100</f>
        <v>0</v>
      </c>
      <c r="AC36" s="85">
        <f>(Q36/E36)*100</f>
        <v>0</v>
      </c>
      <c r="AD36" s="85">
        <f>(R36/F36)*100</f>
        <v>0</v>
      </c>
      <c r="AE36" s="85">
        <f>(S36/G36)*100</f>
        <v>0</v>
      </c>
      <c r="AF36" s="85">
        <f>(T36/H36)*100</f>
        <v>0</v>
      </c>
      <c r="AG36" s="85">
        <f>(U36/I36)*100</f>
        <v>0</v>
      </c>
      <c r="AH36" s="85">
        <f>(V36/J36)*100</f>
        <v>0</v>
      </c>
      <c r="AI36" s="85">
        <f>(W36/K36)*100</f>
        <v>0</v>
      </c>
      <c r="AJ36" s="85">
        <f>(X36/L36)*100</f>
        <v>0</v>
      </c>
      <c r="AK36" s="85">
        <f>(Y36/M36)*100</f>
        <v>0</v>
      </c>
    </row>
    <row r="37" spans="1:37">
      <c r="A37" s="20" t="s">
        <v>46</v>
      </c>
      <c r="B37" s="81">
        <v>387</v>
      </c>
      <c r="C37" s="7">
        <v>410</v>
      </c>
      <c r="D37" s="7">
        <v>774</v>
      </c>
      <c r="E37" s="7">
        <v>717</v>
      </c>
      <c r="F37" s="7">
        <v>678</v>
      </c>
      <c r="G37" s="7">
        <v>670</v>
      </c>
      <c r="H37" s="7">
        <v>622</v>
      </c>
      <c r="I37" s="7">
        <v>575</v>
      </c>
      <c r="J37" s="7">
        <v>499</v>
      </c>
      <c r="K37" s="7">
        <v>426</v>
      </c>
      <c r="L37" s="7">
        <v>494</v>
      </c>
      <c r="M37" s="7">
        <v>332</v>
      </c>
      <c r="N37" s="81">
        <v>0</v>
      </c>
      <c r="O37" s="7">
        <v>0</v>
      </c>
      <c r="P37" s="7">
        <v>8</v>
      </c>
      <c r="Q37" s="7">
        <v>9</v>
      </c>
      <c r="R37" s="7">
        <v>0</v>
      </c>
      <c r="S37" s="7">
        <v>8</v>
      </c>
      <c r="T37" s="7">
        <v>0</v>
      </c>
      <c r="U37" s="7">
        <v>46</v>
      </c>
      <c r="V37" s="7">
        <v>0</v>
      </c>
      <c r="W37" s="7">
        <v>2</v>
      </c>
      <c r="X37" s="7">
        <v>37</v>
      </c>
      <c r="Y37" s="7"/>
      <c r="Z37" s="85">
        <f>(N37/B37)*100</f>
        <v>0</v>
      </c>
      <c r="AA37" s="85">
        <f>(O37/C37)*100</f>
        <v>0</v>
      </c>
      <c r="AB37" s="85">
        <f>(P37/D37)*100</f>
        <v>1.03359173126615</v>
      </c>
      <c r="AC37" s="85">
        <f>(Q37/E37)*100</f>
        <v>1.2552301255230125</v>
      </c>
      <c r="AD37" s="85">
        <f>(R37/F37)*100</f>
        <v>0</v>
      </c>
      <c r="AE37" s="85">
        <f>(S37/G37)*100</f>
        <v>1.1940298507462688</v>
      </c>
      <c r="AF37" s="85">
        <f>(T37/H37)*100</f>
        <v>0</v>
      </c>
      <c r="AG37" s="85">
        <f>(U37/I37)*100</f>
        <v>8</v>
      </c>
      <c r="AH37" s="85">
        <f>(V37/J37)*100</f>
        <v>0</v>
      </c>
      <c r="AI37" s="85">
        <f>(W37/K37)*100</f>
        <v>0.46948356807511737</v>
      </c>
      <c r="AJ37" s="85">
        <f>(X37/L37)*100</f>
        <v>7.4898785425101213</v>
      </c>
      <c r="AK37" s="85">
        <f>(Y37/M37)*100</f>
        <v>0</v>
      </c>
    </row>
    <row r="38" spans="1:37">
      <c r="A38" s="22" t="s">
        <v>47</v>
      </c>
      <c r="B38" s="81">
        <v>14</v>
      </c>
      <c r="C38" s="7">
        <v>15</v>
      </c>
      <c r="D38" s="7">
        <v>41</v>
      </c>
      <c r="E38" s="7">
        <v>17</v>
      </c>
      <c r="F38" s="7">
        <v>21</v>
      </c>
      <c r="G38" s="7">
        <v>24</v>
      </c>
      <c r="H38" s="7">
        <v>35</v>
      </c>
      <c r="I38" s="7">
        <v>18</v>
      </c>
      <c r="J38" s="7">
        <v>13</v>
      </c>
      <c r="K38" s="7">
        <v>8</v>
      </c>
      <c r="L38" s="7">
        <v>6</v>
      </c>
      <c r="M38" s="7">
        <v>6</v>
      </c>
      <c r="N38" s="81">
        <v>0</v>
      </c>
      <c r="O38" s="7">
        <v>0</v>
      </c>
      <c r="P38" s="7">
        <v>0</v>
      </c>
      <c r="Q38" s="7">
        <v>0</v>
      </c>
      <c r="R38" s="7">
        <v>0</v>
      </c>
      <c r="S38" s="7">
        <v>0</v>
      </c>
      <c r="T38" s="7">
        <v>0</v>
      </c>
      <c r="U38" s="7">
        <v>0</v>
      </c>
      <c r="V38" s="7">
        <v>0</v>
      </c>
      <c r="W38" s="7"/>
      <c r="X38" s="7"/>
      <c r="Y38" s="7"/>
      <c r="Z38" s="86">
        <f>(N38/B38)*100</f>
        <v>0</v>
      </c>
      <c r="AA38" s="86">
        <f>(O38/C38)*100</f>
        <v>0</v>
      </c>
      <c r="AB38" s="86">
        <f>(P38/D38)*100</f>
        <v>0</v>
      </c>
      <c r="AC38" s="86">
        <f>(Q38/E38)*100</f>
        <v>0</v>
      </c>
      <c r="AD38" s="86">
        <f>(R38/F38)*100</f>
        <v>0</v>
      </c>
      <c r="AE38" s="86">
        <f>(S38/G38)*100</f>
        <v>0</v>
      </c>
      <c r="AF38" s="86">
        <f>(T38/H38)*100</f>
        <v>0</v>
      </c>
      <c r="AG38" s="86">
        <f>(U38/I38)*100</f>
        <v>0</v>
      </c>
      <c r="AH38" s="86">
        <f>(V38/J38)*100</f>
        <v>0</v>
      </c>
      <c r="AI38" s="86">
        <f>(W38/K38)*100</f>
        <v>0</v>
      </c>
      <c r="AJ38" s="86">
        <f>(X38/L38)*100</f>
        <v>0</v>
      </c>
      <c r="AK38" s="86">
        <f>(Y38/M38)*100</f>
        <v>0</v>
      </c>
    </row>
    <row r="39" spans="1:37" s="33" customFormat="1">
      <c r="A39" s="32" t="s">
        <v>48</v>
      </c>
      <c r="B39" s="79">
        <f t="shared" ref="B39:N39" si="80">SUM(B41:B52)</f>
        <v>11532</v>
      </c>
      <c r="C39" s="27">
        <f t="shared" ref="C39:D39" si="81">SUM(C41:C52)</f>
        <v>13113</v>
      </c>
      <c r="D39" s="27">
        <f t="shared" si="81"/>
        <v>17903</v>
      </c>
      <c r="E39" s="27">
        <f t="shared" ref="E39:F39" si="82">SUM(E41:E52)</f>
        <v>16821</v>
      </c>
      <c r="F39" s="27">
        <f t="shared" si="82"/>
        <v>16387</v>
      </c>
      <c r="G39" s="27">
        <f t="shared" ref="G39:H39" si="83">SUM(G41:G52)</f>
        <v>14026</v>
      </c>
      <c r="H39" s="27">
        <f t="shared" si="83"/>
        <v>14253</v>
      </c>
      <c r="I39" s="27">
        <f t="shared" ref="I39:J39" si="84">SUM(I41:I52)</f>
        <v>12454</v>
      </c>
      <c r="J39" s="27">
        <f t="shared" si="84"/>
        <v>12405</v>
      </c>
      <c r="K39" s="27">
        <f t="shared" ref="K39:L39" si="85">SUM(K41:K52)</f>
        <v>11095</v>
      </c>
      <c r="L39" s="27">
        <f t="shared" si="85"/>
        <v>11799</v>
      </c>
      <c r="M39" s="27">
        <f t="shared" ref="M39" si="86">SUM(M41:M52)</f>
        <v>12119</v>
      </c>
      <c r="N39" s="79">
        <f t="shared" si="80"/>
        <v>2283</v>
      </c>
      <c r="O39" s="27">
        <f t="shared" ref="O39:P39" si="87">SUM(O41:O52)</f>
        <v>5227</v>
      </c>
      <c r="P39" s="27">
        <f t="shared" si="87"/>
        <v>7762</v>
      </c>
      <c r="Q39" s="27">
        <f t="shared" ref="Q39:R39" si="88">SUM(Q41:Q52)</f>
        <v>6882</v>
      </c>
      <c r="R39" s="27">
        <f t="shared" si="88"/>
        <v>6999</v>
      </c>
      <c r="S39" s="27">
        <f t="shared" ref="S39:T39" si="89">SUM(S41:S52)</f>
        <v>4863</v>
      </c>
      <c r="T39" s="27">
        <f t="shared" si="89"/>
        <v>3010</v>
      </c>
      <c r="U39" s="27">
        <f t="shared" ref="U39:V39" si="90">SUM(U41:U52)</f>
        <v>3803</v>
      </c>
      <c r="V39" s="27">
        <f t="shared" si="90"/>
        <v>3698</v>
      </c>
      <c r="W39" s="27">
        <f t="shared" ref="W39:X39" si="91">SUM(W41:W52)</f>
        <v>2609</v>
      </c>
      <c r="X39" s="27">
        <f t="shared" si="91"/>
        <v>3020</v>
      </c>
      <c r="Y39" s="160">
        <f t="shared" ref="Y39" si="92">SUM(Y41:Y52)</f>
        <v>3420</v>
      </c>
      <c r="Z39" s="88">
        <f t="shared" ref="Z39:AA39" si="93">SUM(Z41:Z52)</f>
        <v>137.09499584543096</v>
      </c>
      <c r="AA39" s="88">
        <f t="shared" si="93"/>
        <v>236.43419562331167</v>
      </c>
      <c r="AB39" s="88">
        <f t="shared" ref="AB39:AC39" si="94">SUM(AB41:AB52)</f>
        <v>251.27538971444056</v>
      </c>
      <c r="AC39" s="88">
        <f t="shared" si="94"/>
        <v>268.22942070838405</v>
      </c>
      <c r="AD39" s="88">
        <f t="shared" ref="AD39" si="95">SUM(AD41:AD52)</f>
        <v>246.7519727858361</v>
      </c>
      <c r="AE39" s="88">
        <f t="shared" ref="AE39:AF39" si="96">SUM(AE41:AE52)</f>
        <v>204.78731339945932</v>
      </c>
      <c r="AF39" s="88">
        <f t="shared" si="96"/>
        <v>121.98588491356192</v>
      </c>
      <c r="AG39" s="88">
        <f t="shared" ref="AG39:AH39" si="97">SUM(AG41:AG52)</f>
        <v>171.40328483440624</v>
      </c>
      <c r="AH39" s="88">
        <f t="shared" si="97"/>
        <v>172.67736984614871</v>
      </c>
      <c r="AI39" s="88">
        <f t="shared" ref="AI39:AJ39" si="98">SUM(AI41:AI52)</f>
        <v>137.11985206283708</v>
      </c>
      <c r="AJ39" s="88">
        <f t="shared" si="98"/>
        <v>149.02729733381557</v>
      </c>
      <c r="AK39" s="88">
        <f t="shared" ref="AK39" si="99">SUM(AK41:AK52)</f>
        <v>167.19238926701755</v>
      </c>
    </row>
    <row r="40" spans="1:37" s="33" customFormat="1">
      <c r="A40" s="26" t="s">
        <v>17</v>
      </c>
      <c r="B40" s="80">
        <f t="shared" ref="B40:N40" si="100">(B39/B5)*100</f>
        <v>17.752463054187192</v>
      </c>
      <c r="C40" s="26">
        <f t="shared" ref="C40:D40" si="101">(C39/C5)*100</f>
        <v>16.869500334482581</v>
      </c>
      <c r="D40" s="26">
        <f t="shared" si="101"/>
        <v>16.605296109075731</v>
      </c>
      <c r="E40" s="26">
        <f t="shared" ref="E40:F40" si="102">(E39/E5)*100</f>
        <v>17.102507269658577</v>
      </c>
      <c r="F40" s="26">
        <f t="shared" si="102"/>
        <v>17.623462101006627</v>
      </c>
      <c r="G40" s="26">
        <f t="shared" ref="G40:H40" si="103">(G39/G5)*100</f>
        <v>16.425426269439761</v>
      </c>
      <c r="H40" s="26">
        <f t="shared" si="103"/>
        <v>16.881040363843091</v>
      </c>
      <c r="I40" s="26">
        <f t="shared" ref="I40:J40" si="104">(I39/I5)*100</f>
        <v>16.242582328007828</v>
      </c>
      <c r="J40" s="26">
        <f t="shared" si="104"/>
        <v>16.926372666739439</v>
      </c>
      <c r="K40" s="26">
        <f t="shared" ref="K40:L40" si="105">(K39/K5)*100</f>
        <v>16.590406124768229</v>
      </c>
      <c r="L40" s="26">
        <f t="shared" si="105"/>
        <v>16.854991928917332</v>
      </c>
      <c r="M40" s="26">
        <f t="shared" ref="M40" si="106">(M39/M5)*100</f>
        <v>18.072414924393808</v>
      </c>
      <c r="N40" s="80">
        <f t="shared" si="100"/>
        <v>23.388997028992932</v>
      </c>
      <c r="O40" s="26">
        <f t="shared" ref="O40:P40" si="107">(O39/O5)*100</f>
        <v>17.827421555252386</v>
      </c>
      <c r="P40" s="26">
        <f t="shared" si="107"/>
        <v>18.564048598488473</v>
      </c>
      <c r="Q40" s="26">
        <f t="shared" ref="Q40:R40" si="108">(Q39/Q5)*100</f>
        <v>18.445951379023828</v>
      </c>
      <c r="R40" s="26">
        <f t="shared" si="108"/>
        <v>18.289910366634437</v>
      </c>
      <c r="S40" s="26">
        <f t="shared" ref="S40:T40" si="109">(S39/S5)*100</f>
        <v>16.586513864729358</v>
      </c>
      <c r="T40" s="26">
        <f t="shared" si="109"/>
        <v>16.256210844674875</v>
      </c>
      <c r="U40" s="26">
        <f t="shared" ref="U40:V40" si="110">(U39/U5)*100</f>
        <v>13.780483385875275</v>
      </c>
      <c r="V40" s="26">
        <f t="shared" si="110"/>
        <v>14.914898765830442</v>
      </c>
      <c r="W40" s="26">
        <f t="shared" ref="W40:X40" si="111">(W39/W5)*100</f>
        <v>12.350880515053968</v>
      </c>
      <c r="X40" s="26">
        <f t="shared" si="111"/>
        <v>13.54503049874417</v>
      </c>
      <c r="Y40" s="26">
        <f t="shared" ref="Y40" si="112">(Y39/Y5)*100</f>
        <v>16.716359548365023</v>
      </c>
      <c r="Z40" s="71"/>
      <c r="AA40" s="71"/>
      <c r="AB40" s="71"/>
      <c r="AC40" s="71"/>
      <c r="AD40" s="71"/>
      <c r="AE40" s="71"/>
      <c r="AF40" s="71"/>
      <c r="AG40" s="71"/>
      <c r="AH40" s="71"/>
      <c r="AI40" s="71"/>
      <c r="AJ40" s="71"/>
      <c r="AK40" s="71"/>
    </row>
    <row r="41" spans="1:37">
      <c r="A41" s="20" t="s">
        <v>49</v>
      </c>
      <c r="B41" s="81">
        <v>2836</v>
      </c>
      <c r="C41" s="7">
        <v>3781</v>
      </c>
      <c r="D41" s="7">
        <v>4665</v>
      </c>
      <c r="E41" s="7">
        <v>3842</v>
      </c>
      <c r="F41" s="7">
        <v>4418</v>
      </c>
      <c r="G41" s="7">
        <v>3131</v>
      </c>
      <c r="H41" s="7">
        <v>2511</v>
      </c>
      <c r="I41" s="7">
        <v>2125</v>
      </c>
      <c r="J41" s="7">
        <v>2129</v>
      </c>
      <c r="K41" s="7">
        <v>2035</v>
      </c>
      <c r="L41" s="7">
        <v>2298</v>
      </c>
      <c r="M41" s="7">
        <v>3246</v>
      </c>
      <c r="N41" s="81">
        <v>802</v>
      </c>
      <c r="O41" s="7">
        <v>2113</v>
      </c>
      <c r="P41" s="7">
        <v>2611</v>
      </c>
      <c r="Q41" s="7">
        <v>1817</v>
      </c>
      <c r="R41" s="7">
        <v>2485</v>
      </c>
      <c r="S41" s="7">
        <v>1613</v>
      </c>
      <c r="T41" s="7">
        <v>436</v>
      </c>
      <c r="U41" s="7">
        <v>655</v>
      </c>
      <c r="V41" s="7">
        <v>403</v>
      </c>
      <c r="W41" s="7">
        <v>450</v>
      </c>
      <c r="X41" s="7">
        <v>507</v>
      </c>
      <c r="Y41" s="7">
        <v>902</v>
      </c>
      <c r="Z41" s="85">
        <f t="shared" ref="Z41:Z52" si="113">(N41/B41)*100</f>
        <v>28.279266572637518</v>
      </c>
      <c r="AA41" s="85">
        <f t="shared" ref="AA41:AA52" si="114">(O41/C41)*100</f>
        <v>55.884686590848986</v>
      </c>
      <c r="AB41" s="85">
        <f t="shared" ref="AB41:AB52" si="115">(P41/D41)*100</f>
        <v>55.969989281886392</v>
      </c>
      <c r="AC41" s="85">
        <f t="shared" ref="AC41:AC52" si="116">(Q41/E41)*100</f>
        <v>47.293076522644455</v>
      </c>
      <c r="AD41" s="85">
        <f t="shared" ref="AD41:AD52" si="117">(R41/F41)*100</f>
        <v>56.247170665459493</v>
      </c>
      <c r="AE41" s="85">
        <f t="shared" ref="AE41:AE52" si="118">(S41/G41)*100</f>
        <v>51.517087192590225</v>
      </c>
      <c r="AF41" s="85">
        <f t="shared" ref="AF41:AF52" si="119">(T41/H41)*100</f>
        <v>17.363600159299082</v>
      </c>
      <c r="AG41" s="85">
        <f t="shared" ref="AG41:AG52" si="120">(U41/I41)*100</f>
        <v>30.823529411764707</v>
      </c>
      <c r="AH41" s="85">
        <f t="shared" ref="AH41:AH52" si="121">(V41/J41)*100</f>
        <v>18.929074682949743</v>
      </c>
      <c r="AI41" s="85">
        <f t="shared" ref="AI41:AI52" si="122">(W41/K41)*100</f>
        <v>22.113022113022112</v>
      </c>
      <c r="AJ41" s="85">
        <f t="shared" ref="AJ41:AK52" si="123">(X41/L41)*100</f>
        <v>22.06266318537859</v>
      </c>
      <c r="AK41" s="85">
        <f t="shared" si="123"/>
        <v>27.788046826863834</v>
      </c>
    </row>
    <row r="42" spans="1:37">
      <c r="A42" s="20" t="s">
        <v>50</v>
      </c>
      <c r="B42" s="81">
        <v>1233</v>
      </c>
      <c r="C42" s="7">
        <v>1012</v>
      </c>
      <c r="D42" s="7">
        <v>1492</v>
      </c>
      <c r="E42" s="7">
        <v>1544</v>
      </c>
      <c r="F42" s="7">
        <v>1409</v>
      </c>
      <c r="G42" s="7">
        <v>1638</v>
      </c>
      <c r="H42" s="7">
        <v>1747</v>
      </c>
      <c r="I42" s="7">
        <v>1528</v>
      </c>
      <c r="J42" s="7">
        <v>1711</v>
      </c>
      <c r="K42" s="7">
        <v>1473</v>
      </c>
      <c r="L42" s="7">
        <v>1468</v>
      </c>
      <c r="M42" s="7">
        <v>1434</v>
      </c>
      <c r="N42" s="81">
        <v>416</v>
      </c>
      <c r="O42" s="7">
        <v>308</v>
      </c>
      <c r="P42" s="7">
        <v>475</v>
      </c>
      <c r="Q42" s="7">
        <v>509</v>
      </c>
      <c r="R42" s="7">
        <v>479</v>
      </c>
      <c r="S42" s="7">
        <v>427</v>
      </c>
      <c r="T42" s="7">
        <v>262</v>
      </c>
      <c r="U42" s="7">
        <v>323</v>
      </c>
      <c r="V42" s="7">
        <v>217</v>
      </c>
      <c r="W42" s="7">
        <v>143</v>
      </c>
      <c r="X42" s="7">
        <v>142</v>
      </c>
      <c r="Y42" s="7">
        <v>158</v>
      </c>
      <c r="Z42" s="85">
        <f t="shared" si="113"/>
        <v>33.738848337388482</v>
      </c>
      <c r="AA42" s="85">
        <f t="shared" si="114"/>
        <v>30.434782608695656</v>
      </c>
      <c r="AB42" s="85">
        <f t="shared" si="115"/>
        <v>31.836461126005361</v>
      </c>
      <c r="AC42" s="85">
        <f t="shared" si="116"/>
        <v>32.966321243523318</v>
      </c>
      <c r="AD42" s="85">
        <f t="shared" si="117"/>
        <v>33.995741660752302</v>
      </c>
      <c r="AE42" s="85">
        <f t="shared" si="118"/>
        <v>26.068376068376072</v>
      </c>
      <c r="AF42" s="85">
        <f t="shared" si="119"/>
        <v>14.997137950772753</v>
      </c>
      <c r="AG42" s="85">
        <f t="shared" si="120"/>
        <v>21.138743455497384</v>
      </c>
      <c r="AH42" s="85">
        <f t="shared" si="121"/>
        <v>12.682641729982466</v>
      </c>
      <c r="AI42" s="85">
        <f t="shared" si="122"/>
        <v>9.7080787508486086</v>
      </c>
      <c r="AJ42" s="85">
        <f t="shared" si="123"/>
        <v>9.6730245231607626</v>
      </c>
      <c r="AK42" s="85">
        <f t="shared" si="123"/>
        <v>11.018131101813109</v>
      </c>
    </row>
    <row r="43" spans="1:37">
      <c r="A43" s="20" t="s">
        <v>51</v>
      </c>
      <c r="B43" s="81">
        <v>119</v>
      </c>
      <c r="C43" s="7">
        <v>176</v>
      </c>
      <c r="D43" s="7">
        <v>209</v>
      </c>
      <c r="E43" s="7">
        <v>223</v>
      </c>
      <c r="F43" s="7">
        <v>190</v>
      </c>
      <c r="G43" s="7">
        <v>201</v>
      </c>
      <c r="H43" s="7">
        <v>241</v>
      </c>
      <c r="I43" s="7">
        <v>226</v>
      </c>
      <c r="J43" s="7">
        <v>240</v>
      </c>
      <c r="K43" s="7">
        <v>263</v>
      </c>
      <c r="L43" s="7">
        <v>240</v>
      </c>
      <c r="M43" s="7">
        <v>184</v>
      </c>
      <c r="N43" s="81">
        <v>0</v>
      </c>
      <c r="O43" s="7">
        <v>3</v>
      </c>
      <c r="P43" s="7">
        <v>0</v>
      </c>
      <c r="Q43" s="7">
        <v>0</v>
      </c>
      <c r="R43" s="7">
        <v>0</v>
      </c>
      <c r="S43" s="7">
        <v>0</v>
      </c>
      <c r="T43" s="7">
        <v>0</v>
      </c>
      <c r="U43" s="7">
        <v>0</v>
      </c>
      <c r="V43" s="7">
        <v>0</v>
      </c>
      <c r="W43" s="7"/>
      <c r="X43" s="7"/>
      <c r="Y43" s="7"/>
      <c r="Z43" s="85">
        <f t="shared" si="113"/>
        <v>0</v>
      </c>
      <c r="AA43" s="85">
        <f t="shared" si="114"/>
        <v>1.7045454545454544</v>
      </c>
      <c r="AB43" s="85">
        <f t="shared" si="115"/>
        <v>0</v>
      </c>
      <c r="AC43" s="85">
        <f t="shared" si="116"/>
        <v>0</v>
      </c>
      <c r="AD43" s="85">
        <f t="shared" si="117"/>
        <v>0</v>
      </c>
      <c r="AE43" s="85">
        <f t="shared" si="118"/>
        <v>0</v>
      </c>
      <c r="AF43" s="85">
        <f t="shared" si="119"/>
        <v>0</v>
      </c>
      <c r="AG43" s="85">
        <f t="shared" si="120"/>
        <v>0</v>
      </c>
      <c r="AH43" s="85">
        <f t="shared" si="121"/>
        <v>0</v>
      </c>
      <c r="AI43" s="85">
        <f t="shared" si="122"/>
        <v>0</v>
      </c>
      <c r="AJ43" s="85">
        <f t="shared" si="123"/>
        <v>0</v>
      </c>
      <c r="AK43" s="85">
        <f t="shared" si="123"/>
        <v>0</v>
      </c>
    </row>
    <row r="44" spans="1:37">
      <c r="A44" s="20" t="s">
        <v>52</v>
      </c>
      <c r="B44" s="81">
        <v>422</v>
      </c>
      <c r="C44" s="7">
        <v>629</v>
      </c>
      <c r="D44" s="7">
        <v>627</v>
      </c>
      <c r="E44" s="7">
        <v>570</v>
      </c>
      <c r="F44" s="7">
        <v>640</v>
      </c>
      <c r="G44" s="7">
        <v>624</v>
      </c>
      <c r="H44" s="7">
        <v>509</v>
      </c>
      <c r="I44" s="7">
        <v>418</v>
      </c>
      <c r="J44" s="7">
        <v>352</v>
      </c>
      <c r="K44" s="7">
        <v>315</v>
      </c>
      <c r="L44" s="7">
        <v>364</v>
      </c>
      <c r="M44" s="7">
        <v>380</v>
      </c>
      <c r="N44" s="81">
        <v>0</v>
      </c>
      <c r="O44" s="7">
        <v>73</v>
      </c>
      <c r="P44" s="7">
        <v>14</v>
      </c>
      <c r="Q44" s="7">
        <v>10</v>
      </c>
      <c r="R44" s="7">
        <v>18</v>
      </c>
      <c r="S44" s="7">
        <v>23</v>
      </c>
      <c r="T44" s="7">
        <v>0</v>
      </c>
      <c r="U44" s="7">
        <v>0</v>
      </c>
      <c r="V44" s="7">
        <v>0</v>
      </c>
      <c r="W44" s="7">
        <v>19</v>
      </c>
      <c r="X44" s="7">
        <v>39</v>
      </c>
      <c r="Y44" s="7">
        <v>53</v>
      </c>
      <c r="Z44" s="85">
        <f t="shared" si="113"/>
        <v>0</v>
      </c>
      <c r="AA44" s="85">
        <f t="shared" si="114"/>
        <v>11.605723370429253</v>
      </c>
      <c r="AB44" s="85">
        <f t="shared" si="115"/>
        <v>2.2328548644338118</v>
      </c>
      <c r="AC44" s="85">
        <f t="shared" si="116"/>
        <v>1.7543859649122806</v>
      </c>
      <c r="AD44" s="85">
        <f t="shared" si="117"/>
        <v>2.8125</v>
      </c>
      <c r="AE44" s="85">
        <f t="shared" si="118"/>
        <v>3.6858974358974361</v>
      </c>
      <c r="AF44" s="85">
        <f t="shared" si="119"/>
        <v>0</v>
      </c>
      <c r="AG44" s="85">
        <f t="shared" si="120"/>
        <v>0</v>
      </c>
      <c r="AH44" s="85">
        <f t="shared" si="121"/>
        <v>0</v>
      </c>
      <c r="AI44" s="85">
        <f t="shared" si="122"/>
        <v>6.0317460317460316</v>
      </c>
      <c r="AJ44" s="85">
        <f t="shared" si="123"/>
        <v>10.714285714285714</v>
      </c>
      <c r="AK44" s="85">
        <f t="shared" si="123"/>
        <v>13.94736842105263</v>
      </c>
    </row>
    <row r="45" spans="1:37">
      <c r="A45" s="20" t="s">
        <v>53</v>
      </c>
      <c r="B45" s="81">
        <v>1262</v>
      </c>
      <c r="C45" s="7">
        <v>1619</v>
      </c>
      <c r="D45" s="7">
        <v>3428</v>
      </c>
      <c r="E45" s="7">
        <v>3456</v>
      </c>
      <c r="F45" s="7">
        <v>3151</v>
      </c>
      <c r="G45" s="7">
        <v>2350</v>
      </c>
      <c r="H45" s="7">
        <v>3237</v>
      </c>
      <c r="I45" s="7">
        <v>2638</v>
      </c>
      <c r="J45" s="7">
        <v>2392</v>
      </c>
      <c r="K45" s="7">
        <v>2007</v>
      </c>
      <c r="L45" s="7">
        <v>2000</v>
      </c>
      <c r="M45" s="7">
        <v>1933</v>
      </c>
      <c r="N45" s="81">
        <v>43</v>
      </c>
      <c r="O45" s="7">
        <v>622</v>
      </c>
      <c r="P45" s="7">
        <v>1692</v>
      </c>
      <c r="Q45" s="7">
        <v>1656</v>
      </c>
      <c r="R45" s="7">
        <v>1731</v>
      </c>
      <c r="S45" s="7">
        <v>706</v>
      </c>
      <c r="T45" s="7">
        <v>1170</v>
      </c>
      <c r="U45" s="7">
        <v>1213</v>
      </c>
      <c r="V45" s="7">
        <v>1280</v>
      </c>
      <c r="W45" s="7">
        <v>733</v>
      </c>
      <c r="X45" s="7">
        <v>807</v>
      </c>
      <c r="Y45" s="7">
        <v>1045</v>
      </c>
      <c r="Z45" s="85">
        <f t="shared" si="113"/>
        <v>3.407290015847861</v>
      </c>
      <c r="AA45" s="85">
        <f t="shared" si="114"/>
        <v>38.418777022853611</v>
      </c>
      <c r="AB45" s="85">
        <f t="shared" si="115"/>
        <v>49.358226371061839</v>
      </c>
      <c r="AC45" s="85">
        <f t="shared" si="116"/>
        <v>47.916666666666671</v>
      </c>
      <c r="AD45" s="85">
        <f t="shared" si="117"/>
        <v>54.934941288479841</v>
      </c>
      <c r="AE45" s="85">
        <f t="shared" si="118"/>
        <v>30.042553191489361</v>
      </c>
      <c r="AF45" s="85">
        <f t="shared" si="119"/>
        <v>36.144578313253014</v>
      </c>
      <c r="AG45" s="85">
        <f t="shared" si="120"/>
        <v>45.981804397270658</v>
      </c>
      <c r="AH45" s="85">
        <f t="shared" si="121"/>
        <v>53.511705685618729</v>
      </c>
      <c r="AI45" s="85">
        <f t="shared" si="122"/>
        <v>36.522172396611857</v>
      </c>
      <c r="AJ45" s="85">
        <f t="shared" si="123"/>
        <v>40.35</v>
      </c>
      <c r="AK45" s="85">
        <f t="shared" si="123"/>
        <v>54.061045007759958</v>
      </c>
    </row>
    <row r="46" spans="1:37">
      <c r="A46" s="20" t="s">
        <v>54</v>
      </c>
      <c r="B46" s="81">
        <v>399</v>
      </c>
      <c r="C46" s="7">
        <v>366</v>
      </c>
      <c r="D46" s="7">
        <v>496</v>
      </c>
      <c r="E46" s="7">
        <v>537</v>
      </c>
      <c r="F46" s="7">
        <v>544</v>
      </c>
      <c r="G46" s="7">
        <v>577</v>
      </c>
      <c r="H46" s="7">
        <v>445</v>
      </c>
      <c r="I46" s="7">
        <v>493</v>
      </c>
      <c r="J46" s="7">
        <v>428</v>
      </c>
      <c r="K46" s="7">
        <v>437</v>
      </c>
      <c r="L46" s="7">
        <v>420</v>
      </c>
      <c r="M46" s="7">
        <v>433</v>
      </c>
      <c r="N46" s="81">
        <v>0</v>
      </c>
      <c r="O46" s="7">
        <v>0</v>
      </c>
      <c r="P46" s="7">
        <v>0</v>
      </c>
      <c r="Q46" s="7">
        <v>0</v>
      </c>
      <c r="R46" s="7">
        <v>0</v>
      </c>
      <c r="S46" s="7">
        <v>30</v>
      </c>
      <c r="T46" s="7">
        <v>0</v>
      </c>
      <c r="U46" s="7">
        <v>0</v>
      </c>
      <c r="V46" s="7">
        <v>16</v>
      </c>
      <c r="W46" s="7">
        <v>1</v>
      </c>
      <c r="X46" s="7"/>
      <c r="Y46" s="7">
        <v>13</v>
      </c>
      <c r="Z46" s="85">
        <f t="shared" si="113"/>
        <v>0</v>
      </c>
      <c r="AA46" s="85">
        <f t="shared" si="114"/>
        <v>0</v>
      </c>
      <c r="AB46" s="85">
        <f t="shared" si="115"/>
        <v>0</v>
      </c>
      <c r="AC46" s="85">
        <f t="shared" si="116"/>
        <v>0</v>
      </c>
      <c r="AD46" s="85">
        <f t="shared" si="117"/>
        <v>0</v>
      </c>
      <c r="AE46" s="85">
        <f t="shared" si="118"/>
        <v>5.1993067590987865</v>
      </c>
      <c r="AF46" s="85">
        <f t="shared" si="119"/>
        <v>0</v>
      </c>
      <c r="AG46" s="85">
        <f t="shared" si="120"/>
        <v>0</v>
      </c>
      <c r="AH46" s="85">
        <f t="shared" si="121"/>
        <v>3.7383177570093453</v>
      </c>
      <c r="AI46" s="85">
        <f t="shared" si="122"/>
        <v>0.2288329519450801</v>
      </c>
      <c r="AJ46" s="85">
        <f t="shared" si="123"/>
        <v>0</v>
      </c>
      <c r="AK46" s="85">
        <f t="shared" si="123"/>
        <v>3.0023094688221708</v>
      </c>
    </row>
    <row r="47" spans="1:37">
      <c r="A47" s="20" t="s">
        <v>55</v>
      </c>
      <c r="B47" s="81">
        <v>1214</v>
      </c>
      <c r="C47" s="7">
        <v>1631</v>
      </c>
      <c r="D47" s="7">
        <v>2574</v>
      </c>
      <c r="E47" s="7">
        <v>2118</v>
      </c>
      <c r="F47" s="7">
        <v>1857</v>
      </c>
      <c r="G47" s="7">
        <v>1258</v>
      </c>
      <c r="H47" s="7">
        <v>1552</v>
      </c>
      <c r="I47" s="7">
        <v>1205</v>
      </c>
      <c r="J47" s="7">
        <v>1227</v>
      </c>
      <c r="K47" s="7">
        <v>823</v>
      </c>
      <c r="L47" s="7">
        <v>863</v>
      </c>
      <c r="M47" s="7">
        <v>675</v>
      </c>
      <c r="N47" s="81">
        <v>408</v>
      </c>
      <c r="O47" s="7">
        <v>855</v>
      </c>
      <c r="P47" s="7">
        <v>1571</v>
      </c>
      <c r="Q47" s="7">
        <v>1210</v>
      </c>
      <c r="R47" s="7">
        <v>883</v>
      </c>
      <c r="S47" s="7">
        <v>548</v>
      </c>
      <c r="T47" s="7">
        <v>486</v>
      </c>
      <c r="U47" s="7">
        <v>388</v>
      </c>
      <c r="V47" s="7">
        <v>443</v>
      </c>
      <c r="W47" s="7">
        <v>164</v>
      </c>
      <c r="X47" s="7">
        <v>201</v>
      </c>
      <c r="Y47" s="7">
        <v>133</v>
      </c>
      <c r="Z47" s="85">
        <f t="shared" si="113"/>
        <v>33.607907742998357</v>
      </c>
      <c r="AA47" s="85">
        <f t="shared" si="114"/>
        <v>52.421827099938689</v>
      </c>
      <c r="AB47" s="85">
        <f t="shared" si="115"/>
        <v>61.033411033411035</v>
      </c>
      <c r="AC47" s="85">
        <f t="shared" si="116"/>
        <v>57.129367327667616</v>
      </c>
      <c r="AD47" s="85">
        <f t="shared" si="117"/>
        <v>47.549811523963385</v>
      </c>
      <c r="AE47" s="85">
        <f t="shared" si="118"/>
        <v>43.56120826709062</v>
      </c>
      <c r="AF47" s="85">
        <f t="shared" si="119"/>
        <v>31.314432989690722</v>
      </c>
      <c r="AG47" s="85">
        <f t="shared" si="120"/>
        <v>32.199170124481327</v>
      </c>
      <c r="AH47" s="85">
        <f t="shared" si="121"/>
        <v>36.104319478402608</v>
      </c>
      <c r="AI47" s="85">
        <f t="shared" si="122"/>
        <v>19.927095990279465</v>
      </c>
      <c r="AJ47" s="85">
        <f t="shared" si="123"/>
        <v>23.290845886442643</v>
      </c>
      <c r="AK47" s="85">
        <f t="shared" si="123"/>
        <v>19.703703703703702</v>
      </c>
    </row>
    <row r="48" spans="1:37">
      <c r="A48" s="20" t="s">
        <v>56</v>
      </c>
      <c r="B48" s="81">
        <v>156</v>
      </c>
      <c r="C48" s="7">
        <v>116</v>
      </c>
      <c r="D48" s="7">
        <v>141</v>
      </c>
      <c r="E48" s="7">
        <v>131</v>
      </c>
      <c r="F48" s="7">
        <v>125</v>
      </c>
      <c r="G48" s="7">
        <v>100</v>
      </c>
      <c r="H48" s="7">
        <v>81</v>
      </c>
      <c r="I48" s="7">
        <v>63</v>
      </c>
      <c r="J48" s="7">
        <v>66</v>
      </c>
      <c r="K48" s="7">
        <v>138</v>
      </c>
      <c r="L48" s="7">
        <v>75</v>
      </c>
      <c r="M48" s="7">
        <v>61</v>
      </c>
      <c r="N48" s="81">
        <v>0</v>
      </c>
      <c r="O48" s="7">
        <v>0</v>
      </c>
      <c r="P48" s="7">
        <v>0</v>
      </c>
      <c r="Q48" s="7">
        <v>0</v>
      </c>
      <c r="R48" s="7">
        <v>0</v>
      </c>
      <c r="S48" s="7">
        <v>0</v>
      </c>
      <c r="T48" s="7">
        <v>0</v>
      </c>
      <c r="U48" s="7">
        <v>0</v>
      </c>
      <c r="V48" s="7">
        <v>0</v>
      </c>
      <c r="W48" s="7"/>
      <c r="X48" s="7"/>
      <c r="Y48" s="7"/>
      <c r="Z48" s="85">
        <f t="shared" si="113"/>
        <v>0</v>
      </c>
      <c r="AA48" s="85">
        <f t="shared" si="114"/>
        <v>0</v>
      </c>
      <c r="AB48" s="85">
        <f t="shared" si="115"/>
        <v>0</v>
      </c>
      <c r="AC48" s="85">
        <f t="shared" si="116"/>
        <v>0</v>
      </c>
      <c r="AD48" s="85">
        <f t="shared" si="117"/>
        <v>0</v>
      </c>
      <c r="AE48" s="85">
        <f t="shared" si="118"/>
        <v>0</v>
      </c>
      <c r="AF48" s="85">
        <f t="shared" si="119"/>
        <v>0</v>
      </c>
      <c r="AG48" s="85">
        <f t="shared" si="120"/>
        <v>0</v>
      </c>
      <c r="AH48" s="85">
        <f t="shared" si="121"/>
        <v>0</v>
      </c>
      <c r="AI48" s="85">
        <f t="shared" si="122"/>
        <v>0</v>
      </c>
      <c r="AJ48" s="85">
        <f t="shared" si="123"/>
        <v>0</v>
      </c>
      <c r="AK48" s="85">
        <f t="shared" si="123"/>
        <v>0</v>
      </c>
    </row>
    <row r="49" spans="1:37">
      <c r="A49" s="20" t="s">
        <v>57</v>
      </c>
      <c r="B49" s="81">
        <v>6</v>
      </c>
      <c r="C49" s="7">
        <v>7</v>
      </c>
      <c r="D49" s="7">
        <v>19</v>
      </c>
      <c r="E49" s="7">
        <v>9</v>
      </c>
      <c r="F49" s="7">
        <v>11</v>
      </c>
      <c r="G49" s="7">
        <v>20</v>
      </c>
      <c r="H49" s="7">
        <v>11</v>
      </c>
      <c r="I49" s="7">
        <v>13</v>
      </c>
      <c r="J49" s="7">
        <v>22</v>
      </c>
      <c r="K49" s="7">
        <v>23</v>
      </c>
      <c r="L49" s="7">
        <v>25</v>
      </c>
      <c r="M49" s="7">
        <v>30</v>
      </c>
      <c r="N49" s="81">
        <v>0</v>
      </c>
      <c r="O49" s="7">
        <v>0</v>
      </c>
      <c r="P49" s="7">
        <v>0</v>
      </c>
      <c r="Q49" s="7">
        <v>0</v>
      </c>
      <c r="R49" s="7">
        <v>0</v>
      </c>
      <c r="S49" s="7">
        <v>0</v>
      </c>
      <c r="T49" s="7">
        <v>0</v>
      </c>
      <c r="U49" s="7">
        <v>0</v>
      </c>
      <c r="V49" s="7">
        <v>0</v>
      </c>
      <c r="W49" s="7"/>
      <c r="X49" s="7"/>
      <c r="Y49" s="7"/>
      <c r="Z49" s="85">
        <f t="shared" si="113"/>
        <v>0</v>
      </c>
      <c r="AA49" s="85">
        <f t="shared" si="114"/>
        <v>0</v>
      </c>
      <c r="AB49" s="85">
        <f t="shared" si="115"/>
        <v>0</v>
      </c>
      <c r="AC49" s="85">
        <f t="shared" si="116"/>
        <v>0</v>
      </c>
      <c r="AD49" s="85">
        <f t="shared" si="117"/>
        <v>0</v>
      </c>
      <c r="AE49" s="85">
        <f t="shared" si="118"/>
        <v>0</v>
      </c>
      <c r="AF49" s="85">
        <f t="shared" si="119"/>
        <v>0</v>
      </c>
      <c r="AG49" s="85">
        <f t="shared" si="120"/>
        <v>0</v>
      </c>
      <c r="AH49" s="85">
        <f t="shared" si="121"/>
        <v>0</v>
      </c>
      <c r="AI49" s="85">
        <f t="shared" si="122"/>
        <v>0</v>
      </c>
      <c r="AJ49" s="85">
        <f t="shared" si="123"/>
        <v>0</v>
      </c>
      <c r="AK49" s="85">
        <f t="shared" si="123"/>
        <v>0</v>
      </c>
    </row>
    <row r="50" spans="1:37">
      <c r="A50" s="20" t="s">
        <v>58</v>
      </c>
      <c r="B50" s="81">
        <v>3280</v>
      </c>
      <c r="C50" s="7">
        <v>3141</v>
      </c>
      <c r="D50" s="7">
        <v>3560</v>
      </c>
      <c r="E50" s="7">
        <v>3532</v>
      </c>
      <c r="F50" s="7">
        <v>3484</v>
      </c>
      <c r="G50" s="7">
        <v>3656</v>
      </c>
      <c r="H50" s="7">
        <v>3497</v>
      </c>
      <c r="I50" s="7">
        <v>3300</v>
      </c>
      <c r="J50" s="7">
        <v>3367</v>
      </c>
      <c r="K50" s="7">
        <v>3096</v>
      </c>
      <c r="L50" s="7">
        <v>3459</v>
      </c>
      <c r="M50" s="7">
        <v>3289</v>
      </c>
      <c r="N50" s="81">
        <v>476</v>
      </c>
      <c r="O50" s="7">
        <v>1206</v>
      </c>
      <c r="P50" s="7">
        <v>1303</v>
      </c>
      <c r="Q50" s="7">
        <v>1305</v>
      </c>
      <c r="R50" s="7">
        <v>1332</v>
      </c>
      <c r="S50" s="7">
        <v>1499</v>
      </c>
      <c r="T50" s="7">
        <v>640</v>
      </c>
      <c r="U50" s="7">
        <v>1203</v>
      </c>
      <c r="V50" s="7">
        <v>1297</v>
      </c>
      <c r="W50" s="7">
        <v>1060</v>
      </c>
      <c r="X50" s="7">
        <v>1292</v>
      </c>
      <c r="Y50" s="7">
        <v>1097</v>
      </c>
      <c r="Z50" s="85">
        <f t="shared" si="113"/>
        <v>14.512195121951219</v>
      </c>
      <c r="AA50" s="85">
        <f t="shared" si="114"/>
        <v>38.395415472779369</v>
      </c>
      <c r="AB50" s="85">
        <f t="shared" si="115"/>
        <v>36.601123595505619</v>
      </c>
      <c r="AC50" s="85">
        <f t="shared" si="116"/>
        <v>36.947904869762176</v>
      </c>
      <c r="AD50" s="85">
        <f t="shared" si="117"/>
        <v>38.23191733639495</v>
      </c>
      <c r="AE50" s="85">
        <f t="shared" si="118"/>
        <v>41.001094091903724</v>
      </c>
      <c r="AF50" s="85">
        <f t="shared" si="119"/>
        <v>18.301401201029456</v>
      </c>
      <c r="AG50" s="85">
        <f t="shared" si="120"/>
        <v>36.454545454545453</v>
      </c>
      <c r="AH50" s="85">
        <f t="shared" si="121"/>
        <v>38.520938520938522</v>
      </c>
      <c r="AI50" s="85">
        <f t="shared" si="122"/>
        <v>34.23772609819121</v>
      </c>
      <c r="AJ50" s="85">
        <f t="shared" si="123"/>
        <v>37.351835790690949</v>
      </c>
      <c r="AK50" s="85">
        <f t="shared" si="123"/>
        <v>33.353602918820307</v>
      </c>
    </row>
    <row r="51" spans="1:37">
      <c r="A51" s="20" t="s">
        <v>59</v>
      </c>
      <c r="B51" s="81">
        <v>19</v>
      </c>
      <c r="C51" s="7">
        <v>14</v>
      </c>
      <c r="D51" s="7">
        <v>18</v>
      </c>
      <c r="E51" s="7">
        <v>11</v>
      </c>
      <c r="F51" s="7">
        <v>11</v>
      </c>
      <c r="G51" s="7">
        <v>13</v>
      </c>
      <c r="H51" s="7">
        <v>8</v>
      </c>
      <c r="I51" s="7">
        <v>8</v>
      </c>
      <c r="J51" s="7">
        <v>14</v>
      </c>
      <c r="K51" s="7">
        <v>18</v>
      </c>
      <c r="L51" s="7">
        <v>14</v>
      </c>
      <c r="M51" s="7">
        <v>14</v>
      </c>
      <c r="N51" s="81">
        <v>0</v>
      </c>
      <c r="O51" s="7">
        <v>0</v>
      </c>
      <c r="P51" s="7">
        <v>0</v>
      </c>
      <c r="Q51" s="7">
        <v>0</v>
      </c>
      <c r="R51" s="7">
        <v>0</v>
      </c>
      <c r="S51" s="7">
        <v>0</v>
      </c>
      <c r="T51" s="7">
        <v>0</v>
      </c>
      <c r="U51" s="7">
        <v>0</v>
      </c>
      <c r="V51" s="7">
        <v>0</v>
      </c>
      <c r="W51" s="7"/>
      <c r="X51" s="7"/>
      <c r="Y51" s="7"/>
      <c r="Z51" s="85">
        <f t="shared" si="113"/>
        <v>0</v>
      </c>
      <c r="AA51" s="85">
        <f t="shared" si="114"/>
        <v>0</v>
      </c>
      <c r="AB51" s="85">
        <f t="shared" si="115"/>
        <v>0</v>
      </c>
      <c r="AC51" s="85">
        <f t="shared" si="116"/>
        <v>0</v>
      </c>
      <c r="AD51" s="85">
        <f t="shared" si="117"/>
        <v>0</v>
      </c>
      <c r="AE51" s="85">
        <f t="shared" si="118"/>
        <v>0</v>
      </c>
      <c r="AF51" s="85">
        <f t="shared" si="119"/>
        <v>0</v>
      </c>
      <c r="AG51" s="85">
        <f t="shared" si="120"/>
        <v>0</v>
      </c>
      <c r="AH51" s="85">
        <f t="shared" si="121"/>
        <v>0</v>
      </c>
      <c r="AI51" s="85">
        <f t="shared" si="122"/>
        <v>0</v>
      </c>
      <c r="AJ51" s="85">
        <f t="shared" si="123"/>
        <v>0</v>
      </c>
      <c r="AK51" s="85">
        <f t="shared" si="123"/>
        <v>0</v>
      </c>
    </row>
    <row r="52" spans="1:37">
      <c r="A52" s="22" t="s">
        <v>60</v>
      </c>
      <c r="B52" s="81">
        <v>586</v>
      </c>
      <c r="C52" s="7">
        <v>621</v>
      </c>
      <c r="D52" s="7">
        <v>674</v>
      </c>
      <c r="E52" s="7">
        <v>848</v>
      </c>
      <c r="F52" s="7">
        <v>547</v>
      </c>
      <c r="G52" s="7">
        <v>458</v>
      </c>
      <c r="H52" s="7">
        <v>414</v>
      </c>
      <c r="I52" s="7">
        <v>437</v>
      </c>
      <c r="J52" s="7">
        <v>457</v>
      </c>
      <c r="K52" s="7">
        <v>467</v>
      </c>
      <c r="L52" s="7">
        <v>573</v>
      </c>
      <c r="M52" s="7">
        <v>440</v>
      </c>
      <c r="N52" s="81">
        <v>138</v>
      </c>
      <c r="O52" s="7">
        <v>47</v>
      </c>
      <c r="P52" s="7">
        <v>96</v>
      </c>
      <c r="Q52" s="7">
        <v>375</v>
      </c>
      <c r="R52" s="7">
        <v>71</v>
      </c>
      <c r="S52" s="7">
        <v>17</v>
      </c>
      <c r="T52" s="7">
        <v>16</v>
      </c>
      <c r="U52" s="7">
        <v>21</v>
      </c>
      <c r="V52" s="7">
        <v>42</v>
      </c>
      <c r="W52" s="7">
        <v>39</v>
      </c>
      <c r="X52" s="7">
        <v>32</v>
      </c>
      <c r="Y52" s="7">
        <v>19</v>
      </c>
      <c r="Z52" s="86">
        <f t="shared" si="113"/>
        <v>23.549488054607508</v>
      </c>
      <c r="AA52" s="86">
        <f t="shared" si="114"/>
        <v>7.5684380032206118</v>
      </c>
      <c r="AB52" s="86">
        <f t="shared" si="115"/>
        <v>14.243323442136498</v>
      </c>
      <c r="AC52" s="86">
        <f t="shared" si="116"/>
        <v>44.221698113207545</v>
      </c>
      <c r="AD52" s="86">
        <f t="shared" si="117"/>
        <v>12.979890310786105</v>
      </c>
      <c r="AE52" s="86">
        <f t="shared" si="118"/>
        <v>3.7117903930131009</v>
      </c>
      <c r="AF52" s="86">
        <f t="shared" si="119"/>
        <v>3.8647342995169081</v>
      </c>
      <c r="AG52" s="86">
        <f t="shared" si="120"/>
        <v>4.805491990846682</v>
      </c>
      <c r="AH52" s="86">
        <f t="shared" si="121"/>
        <v>9.1903719912472646</v>
      </c>
      <c r="AI52" s="86">
        <f t="shared" si="122"/>
        <v>8.3511777301927204</v>
      </c>
      <c r="AJ52" s="86">
        <f t="shared" si="123"/>
        <v>5.5846422338568935</v>
      </c>
      <c r="AK52" s="86">
        <f t="shared" si="123"/>
        <v>4.3181818181818183</v>
      </c>
    </row>
    <row r="53" spans="1:37" s="33" customFormat="1">
      <c r="A53" s="32" t="s">
        <v>61</v>
      </c>
      <c r="B53" s="79">
        <f t="shared" ref="B53:N53" si="124">SUM(B55:B63)</f>
        <v>11215</v>
      </c>
      <c r="C53" s="27">
        <f t="shared" ref="C53:D53" si="125">SUM(C55:C63)</f>
        <v>14193</v>
      </c>
      <c r="D53" s="27">
        <f t="shared" si="125"/>
        <v>17478</v>
      </c>
      <c r="E53" s="27">
        <f t="shared" ref="E53:F53" si="126">SUM(E55:E63)</f>
        <v>16790</v>
      </c>
      <c r="F53" s="27">
        <f t="shared" si="126"/>
        <v>15395</v>
      </c>
      <c r="G53" s="27">
        <f t="shared" ref="G53:H53" si="127">SUM(G55:G63)</f>
        <v>13261</v>
      </c>
      <c r="H53" s="27">
        <f t="shared" si="127"/>
        <v>13269</v>
      </c>
      <c r="I53" s="27">
        <f t="shared" ref="I53:J53" si="128">SUM(I55:I63)</f>
        <v>10779</v>
      </c>
      <c r="J53" s="27">
        <f t="shared" si="128"/>
        <v>10153</v>
      </c>
      <c r="K53" s="27">
        <f t="shared" ref="K53:L53" si="129">SUM(K55:K63)</f>
        <v>8864</v>
      </c>
      <c r="L53" s="27">
        <f t="shared" si="129"/>
        <v>9113</v>
      </c>
      <c r="M53" s="27">
        <f t="shared" ref="M53" si="130">SUM(M55:M63)</f>
        <v>8027</v>
      </c>
      <c r="N53" s="79">
        <f t="shared" si="124"/>
        <v>786</v>
      </c>
      <c r="O53" s="27">
        <f>SUM(O55:O63)</f>
        <v>4109</v>
      </c>
      <c r="P53" s="27">
        <f>SUM(P55:P63)</f>
        <v>5425</v>
      </c>
      <c r="Q53" s="27">
        <f>SUM(Q55:Q63)</f>
        <v>5551</v>
      </c>
      <c r="R53" s="27">
        <f>SUM(R55:R63)</f>
        <v>5505</v>
      </c>
      <c r="S53" s="27">
        <f t="shared" ref="S53:T53" si="131">SUM(S55:S63)</f>
        <v>4070</v>
      </c>
      <c r="T53" s="27">
        <f t="shared" si="131"/>
        <v>2392</v>
      </c>
      <c r="U53" s="27">
        <f t="shared" ref="U53:V53" si="132">SUM(U55:U63)</f>
        <v>3260</v>
      </c>
      <c r="V53" s="27">
        <f t="shared" si="132"/>
        <v>2834</v>
      </c>
      <c r="W53" s="27">
        <f t="shared" ref="W53:X53" si="133">SUM(W55:W63)</f>
        <v>2476</v>
      </c>
      <c r="X53" s="27">
        <f t="shared" si="133"/>
        <v>2825</v>
      </c>
      <c r="Y53" s="160">
        <f t="shared" ref="Y53" si="134">SUM(Y55:Y63)</f>
        <v>2626</v>
      </c>
      <c r="Z53" s="88">
        <f t="shared" ref="Z53:AA53" si="135">SUM(Z55:Z63)</f>
        <v>28.131847069976182</v>
      </c>
      <c r="AA53" s="88">
        <f t="shared" si="135"/>
        <v>119.60116628934485</v>
      </c>
      <c r="AB53" s="88">
        <f t="shared" ref="AB53:AC53" si="136">SUM(AB55:AB63)</f>
        <v>124.38649941645042</v>
      </c>
      <c r="AC53" s="88">
        <f t="shared" si="136"/>
        <v>127.89846315074374</v>
      </c>
      <c r="AD53" s="88">
        <f t="shared" ref="AD53" si="137">SUM(AD55:AD63)</f>
        <v>221.1143220239997</v>
      </c>
      <c r="AE53" s="88">
        <f t="shared" ref="AE53:AF53" si="138">SUM(AE55:AE63)</f>
        <v>197.2079021187883</v>
      </c>
      <c r="AF53" s="88">
        <f t="shared" si="138"/>
        <v>146.95842021374821</v>
      </c>
      <c r="AG53" s="88">
        <f t="shared" ref="AG53:AH53" si="139">SUM(AG55:AG63)</f>
        <v>117.71637071707906</v>
      </c>
      <c r="AH53" s="88">
        <f t="shared" si="139"/>
        <v>156.35324634380427</v>
      </c>
      <c r="AI53" s="88">
        <f t="shared" ref="AI53:AJ53" si="140">SUM(AI55:AI63)</f>
        <v>168.08099716102819</v>
      </c>
      <c r="AJ53" s="88">
        <f t="shared" si="140"/>
        <v>184.0310182983016</v>
      </c>
      <c r="AK53" s="88">
        <f t="shared" ref="AK53" si="141">SUM(AK55:AK63)</f>
        <v>145.49617920693484</v>
      </c>
    </row>
    <row r="54" spans="1:37" s="33" customFormat="1">
      <c r="A54" s="26" t="s">
        <v>17</v>
      </c>
      <c r="B54" s="80">
        <f t="shared" ref="B54:N54" si="142">(B53/B5)*100</f>
        <v>17.264470443349751</v>
      </c>
      <c r="C54" s="26">
        <f t="shared" ref="C54:D54" si="143">(C53/C5)*100</f>
        <v>18.258889517830497</v>
      </c>
      <c r="D54" s="26">
        <f t="shared" si="143"/>
        <v>16.211102351249824</v>
      </c>
      <c r="E54" s="26">
        <f t="shared" ref="E54:F54" si="144">(E53/E5)*100</f>
        <v>17.07098847021982</v>
      </c>
      <c r="F54" s="26">
        <f t="shared" si="144"/>
        <v>16.55661189021767</v>
      </c>
      <c r="G54" s="26">
        <f t="shared" ref="G54:H54" si="145">(G53/G5)*100</f>
        <v>15.529557804009745</v>
      </c>
      <c r="H54" s="26">
        <f t="shared" si="145"/>
        <v>15.71560545764639</v>
      </c>
      <c r="I54" s="26">
        <f t="shared" ref="I54:J54" si="146">(I53/I5)*100</f>
        <v>14.05803716987284</v>
      </c>
      <c r="J54" s="26">
        <f t="shared" si="146"/>
        <v>13.853564021395043</v>
      </c>
      <c r="K54" s="26">
        <f t="shared" ref="K54:L54" si="147">(K53/K5)*100</f>
        <v>13.254381242897303</v>
      </c>
      <c r="L54" s="26">
        <f t="shared" si="147"/>
        <v>13.018013513706556</v>
      </c>
      <c r="M54" s="26">
        <f t="shared" ref="M54" si="148">(M53/M5)*100</f>
        <v>11.970234722180798</v>
      </c>
      <c r="N54" s="80">
        <f t="shared" si="142"/>
        <v>8.0524536420448722</v>
      </c>
      <c r="O54" s="26">
        <f t="shared" ref="O54:P54" si="149">(O53/O5)*100</f>
        <v>14.014324693042294</v>
      </c>
      <c r="P54" s="26">
        <f t="shared" si="149"/>
        <v>12.974744092604995</v>
      </c>
      <c r="Q54" s="26">
        <f t="shared" ref="Q54:R54" si="150">(Q53/Q5)*100</f>
        <v>14.878447559570077</v>
      </c>
      <c r="R54" s="26">
        <f t="shared" si="150"/>
        <v>14.385763190216114</v>
      </c>
      <c r="S54" s="26">
        <f t="shared" ref="S54:T54" si="151">(S53/S5)*100</f>
        <v>13.881783144036291</v>
      </c>
      <c r="T54" s="26">
        <f t="shared" si="151"/>
        <v>12.918556923741628</v>
      </c>
      <c r="U54" s="26">
        <f t="shared" ref="U54:V54" si="152">(U53/U5)*100</f>
        <v>11.81287821139979</v>
      </c>
      <c r="V54" s="26">
        <f t="shared" si="152"/>
        <v>11.430184722110189</v>
      </c>
      <c r="W54" s="26">
        <f t="shared" ref="W54:X54" si="153">(W53/W5)*100</f>
        <v>11.721264911948495</v>
      </c>
      <c r="X54" s="26">
        <f t="shared" si="153"/>
        <v>12.670434158593469</v>
      </c>
      <c r="Y54" s="26">
        <f t="shared" ref="Y54" si="154">(Y53/Y5)*100</f>
        <v>12.835426951463905</v>
      </c>
      <c r="Z54" s="71"/>
      <c r="AA54" s="71"/>
      <c r="AB54" s="71"/>
      <c r="AC54" s="71"/>
      <c r="AD54" s="71"/>
      <c r="AE54" s="71"/>
      <c r="AF54" s="71"/>
      <c r="AG54" s="71"/>
      <c r="AH54" s="71"/>
      <c r="AI54" s="71"/>
      <c r="AJ54" s="71"/>
      <c r="AK54" s="71"/>
    </row>
    <row r="55" spans="1:37">
      <c r="A55" s="20" t="s">
        <v>62</v>
      </c>
      <c r="B55" s="81">
        <v>857</v>
      </c>
      <c r="C55" s="7">
        <v>881</v>
      </c>
      <c r="D55" s="7">
        <v>1427</v>
      </c>
      <c r="E55" s="7">
        <v>1369</v>
      </c>
      <c r="F55" s="7">
        <v>1218</v>
      </c>
      <c r="G55" s="7">
        <v>877</v>
      </c>
      <c r="H55" s="7">
        <v>969</v>
      </c>
      <c r="I55" s="7">
        <v>872</v>
      </c>
      <c r="J55" s="7">
        <v>870</v>
      </c>
      <c r="K55" s="7">
        <v>921</v>
      </c>
      <c r="L55" s="7">
        <v>891</v>
      </c>
      <c r="M55" s="7">
        <v>857</v>
      </c>
      <c r="N55" s="81">
        <v>0</v>
      </c>
      <c r="O55" s="7">
        <v>174</v>
      </c>
      <c r="P55" s="7">
        <v>189</v>
      </c>
      <c r="Q55" s="7">
        <v>129</v>
      </c>
      <c r="R55" s="7">
        <v>0</v>
      </c>
      <c r="S55" s="7">
        <v>0</v>
      </c>
      <c r="T55" s="7">
        <v>0</v>
      </c>
      <c r="U55" s="7">
        <v>70</v>
      </c>
      <c r="V55" s="7">
        <v>107</v>
      </c>
      <c r="W55" s="7">
        <v>90</v>
      </c>
      <c r="X55" s="7">
        <v>143</v>
      </c>
      <c r="Y55" s="7">
        <v>216</v>
      </c>
      <c r="Z55" s="85">
        <f t="shared" ref="Z55:Z64" si="155">(N55/B55)*100</f>
        <v>0</v>
      </c>
      <c r="AA55" s="85">
        <f t="shared" ref="AA55:AA64" si="156">(O55/C55)*100</f>
        <v>19.750283768444948</v>
      </c>
      <c r="AB55" s="85">
        <f t="shared" ref="AB55:AB64" si="157">(P55/D55)*100</f>
        <v>13.24456902592852</v>
      </c>
      <c r="AC55" s="85">
        <f t="shared" ref="AC55:AC64" si="158">(Q55/E55)*100</f>
        <v>9.422936449963478</v>
      </c>
      <c r="AD55" s="85">
        <f t="shared" ref="AD55:AD64" si="159">(R55/F55)*100</f>
        <v>0</v>
      </c>
      <c r="AE55" s="85">
        <f t="shared" ref="AE55:AE64" si="160">(S55/G55)*100</f>
        <v>0</v>
      </c>
      <c r="AF55" s="85">
        <f t="shared" ref="AF55:AF64" si="161">(T55/H55)*100</f>
        <v>0</v>
      </c>
      <c r="AG55" s="85">
        <f t="shared" ref="AG55:AG64" si="162">(U55/I55)*100</f>
        <v>8.0275229357798175</v>
      </c>
      <c r="AH55" s="85">
        <f t="shared" ref="AH55:AH64" si="163">(V55/J55)*100</f>
        <v>12.298850574712644</v>
      </c>
      <c r="AI55" s="85">
        <f t="shared" ref="AI55:AI64" si="164">(W55/K55)*100</f>
        <v>9.7719869706840399</v>
      </c>
      <c r="AJ55" s="85">
        <f t="shared" ref="AJ55:AK64" si="165">(X55/L55)*100</f>
        <v>16.049382716049383</v>
      </c>
      <c r="AK55" s="85">
        <f t="shared" si="165"/>
        <v>25.204200700116687</v>
      </c>
    </row>
    <row r="56" spans="1:37">
      <c r="A56" s="20" t="s">
        <v>63</v>
      </c>
      <c r="B56" s="81">
        <v>13</v>
      </c>
      <c r="C56" s="7">
        <v>20</v>
      </c>
      <c r="D56" s="7">
        <v>19</v>
      </c>
      <c r="E56" s="7">
        <v>19</v>
      </c>
      <c r="F56" s="7">
        <v>189</v>
      </c>
      <c r="G56" s="7">
        <v>113</v>
      </c>
      <c r="H56" s="7">
        <v>140</v>
      </c>
      <c r="I56" s="7">
        <v>13</v>
      </c>
      <c r="J56" s="7">
        <v>18</v>
      </c>
      <c r="K56" s="7">
        <v>14</v>
      </c>
      <c r="L56" s="7">
        <v>13</v>
      </c>
      <c r="M56" s="7">
        <v>16</v>
      </c>
      <c r="N56" s="81">
        <v>0</v>
      </c>
      <c r="O56" s="7">
        <v>0</v>
      </c>
      <c r="P56" s="7">
        <v>0</v>
      </c>
      <c r="Q56" s="7">
        <v>0</v>
      </c>
      <c r="R56" s="7">
        <v>177</v>
      </c>
      <c r="S56" s="7">
        <v>97</v>
      </c>
      <c r="T56" s="7">
        <v>119</v>
      </c>
      <c r="U56" s="7">
        <v>0</v>
      </c>
      <c r="V56" s="7"/>
      <c r="W56" s="7"/>
      <c r="X56" s="7"/>
      <c r="Y56" s="7"/>
      <c r="Z56" s="85">
        <f t="shared" si="155"/>
        <v>0</v>
      </c>
      <c r="AA56" s="85">
        <f t="shared" si="156"/>
        <v>0</v>
      </c>
      <c r="AB56" s="85">
        <f t="shared" si="157"/>
        <v>0</v>
      </c>
      <c r="AC56" s="85">
        <f t="shared" si="158"/>
        <v>0</v>
      </c>
      <c r="AD56" s="85">
        <f t="shared" si="159"/>
        <v>93.650793650793645</v>
      </c>
      <c r="AE56" s="85">
        <f t="shared" si="160"/>
        <v>85.840707964601776</v>
      </c>
      <c r="AF56" s="85">
        <f t="shared" si="161"/>
        <v>85</v>
      </c>
      <c r="AG56" s="85">
        <f t="shared" si="162"/>
        <v>0</v>
      </c>
      <c r="AH56" s="85">
        <f t="shared" si="163"/>
        <v>0</v>
      </c>
      <c r="AI56" s="85">
        <f t="shared" si="164"/>
        <v>0</v>
      </c>
      <c r="AJ56" s="85">
        <f t="shared" si="165"/>
        <v>0</v>
      </c>
      <c r="AK56" s="85">
        <f t="shared" si="165"/>
        <v>0</v>
      </c>
    </row>
    <row r="57" spans="1:37">
      <c r="A57" s="20" t="s">
        <v>64</v>
      </c>
      <c r="B57" s="81">
        <v>754</v>
      </c>
      <c r="C57" s="7">
        <v>1158</v>
      </c>
      <c r="D57" s="7">
        <v>1389</v>
      </c>
      <c r="E57" s="7">
        <v>1261</v>
      </c>
      <c r="F57" s="7">
        <v>989</v>
      </c>
      <c r="G57" s="7">
        <v>753</v>
      </c>
      <c r="H57" s="7">
        <v>810</v>
      </c>
      <c r="I57" s="7">
        <v>834</v>
      </c>
      <c r="J57" s="7">
        <v>866</v>
      </c>
      <c r="K57" s="7">
        <v>574</v>
      </c>
      <c r="L57" s="7">
        <v>510</v>
      </c>
      <c r="M57" s="7">
        <v>362</v>
      </c>
      <c r="N57" s="81">
        <v>6</v>
      </c>
      <c r="O57" s="7">
        <v>10</v>
      </c>
      <c r="P57" s="7">
        <v>10</v>
      </c>
      <c r="Q57" s="7">
        <v>11</v>
      </c>
      <c r="R57" s="7">
        <v>72</v>
      </c>
      <c r="S57" s="7">
        <v>59</v>
      </c>
      <c r="T57" s="7">
        <v>0</v>
      </c>
      <c r="U57" s="7">
        <v>39</v>
      </c>
      <c r="V57" s="7">
        <v>26</v>
      </c>
      <c r="W57" s="7">
        <v>42</v>
      </c>
      <c r="X57" s="7">
        <v>31</v>
      </c>
      <c r="Y57" s="7">
        <v>41</v>
      </c>
      <c r="Z57" s="85">
        <f t="shared" si="155"/>
        <v>0.79575596816976124</v>
      </c>
      <c r="AA57" s="85">
        <f t="shared" si="156"/>
        <v>0.86355785837651122</v>
      </c>
      <c r="AB57" s="85">
        <f t="shared" si="157"/>
        <v>0.71994240460763137</v>
      </c>
      <c r="AC57" s="85">
        <f t="shared" si="158"/>
        <v>0.87232355273592388</v>
      </c>
      <c r="AD57" s="85">
        <f t="shared" si="159"/>
        <v>7.2800808897876639</v>
      </c>
      <c r="AE57" s="85">
        <f t="shared" si="160"/>
        <v>7.8353253652058434</v>
      </c>
      <c r="AF57" s="85">
        <f t="shared" si="161"/>
        <v>0</v>
      </c>
      <c r="AG57" s="85">
        <f t="shared" si="162"/>
        <v>4.6762589928057556</v>
      </c>
      <c r="AH57" s="85">
        <f t="shared" si="163"/>
        <v>3.0023094688221708</v>
      </c>
      <c r="AI57" s="85">
        <f t="shared" si="164"/>
        <v>7.3170731707317067</v>
      </c>
      <c r="AJ57" s="85">
        <f t="shared" si="165"/>
        <v>6.0784313725490193</v>
      </c>
      <c r="AK57" s="85">
        <f t="shared" si="165"/>
        <v>11.325966850828729</v>
      </c>
    </row>
    <row r="58" spans="1:37">
      <c r="A58" s="20" t="s">
        <v>65</v>
      </c>
      <c r="B58" s="81">
        <v>12</v>
      </c>
      <c r="C58" s="7">
        <v>31</v>
      </c>
      <c r="D58" s="7">
        <v>27</v>
      </c>
      <c r="E58" s="7">
        <v>34</v>
      </c>
      <c r="F58" s="7">
        <v>27</v>
      </c>
      <c r="G58" s="7">
        <v>14</v>
      </c>
      <c r="H58" s="7">
        <v>18</v>
      </c>
      <c r="I58" s="7">
        <v>21</v>
      </c>
      <c r="J58" s="7">
        <v>42</v>
      </c>
      <c r="K58" s="7">
        <v>51</v>
      </c>
      <c r="L58" s="7">
        <v>56</v>
      </c>
      <c r="M58" s="7">
        <v>34</v>
      </c>
      <c r="N58" s="81">
        <v>0</v>
      </c>
      <c r="O58" s="7">
        <v>0</v>
      </c>
      <c r="P58" s="7">
        <v>0</v>
      </c>
      <c r="Q58" s="7">
        <v>0</v>
      </c>
      <c r="R58" s="7">
        <v>0</v>
      </c>
      <c r="S58" s="7">
        <v>0</v>
      </c>
      <c r="T58" s="7">
        <v>0</v>
      </c>
      <c r="U58" s="7">
        <v>0</v>
      </c>
      <c r="V58" s="7">
        <v>18</v>
      </c>
      <c r="W58" s="7">
        <v>26</v>
      </c>
      <c r="X58" s="7">
        <v>31</v>
      </c>
      <c r="Y58" s="7"/>
      <c r="Z58" s="85">
        <f t="shared" si="155"/>
        <v>0</v>
      </c>
      <c r="AA58" s="85">
        <f t="shared" si="156"/>
        <v>0</v>
      </c>
      <c r="AB58" s="85">
        <f t="shared" si="157"/>
        <v>0</v>
      </c>
      <c r="AC58" s="85">
        <f t="shared" si="158"/>
        <v>0</v>
      </c>
      <c r="AD58" s="85">
        <f t="shared" si="159"/>
        <v>0</v>
      </c>
      <c r="AE58" s="85">
        <f t="shared" si="160"/>
        <v>0</v>
      </c>
      <c r="AF58" s="85">
        <f t="shared" si="161"/>
        <v>0</v>
      </c>
      <c r="AG58" s="85">
        <f t="shared" si="162"/>
        <v>0</v>
      </c>
      <c r="AH58" s="85">
        <f t="shared" si="163"/>
        <v>42.857142857142854</v>
      </c>
      <c r="AI58" s="85">
        <f t="shared" si="164"/>
        <v>50.980392156862742</v>
      </c>
      <c r="AJ58" s="85">
        <f t="shared" si="165"/>
        <v>55.357142857142861</v>
      </c>
      <c r="AK58" s="85">
        <f t="shared" si="165"/>
        <v>0</v>
      </c>
    </row>
    <row r="59" spans="1:37">
      <c r="A59" s="20" t="s">
        <v>66</v>
      </c>
      <c r="B59" s="81">
        <v>2548</v>
      </c>
      <c r="C59" s="7">
        <v>3125</v>
      </c>
      <c r="D59" s="7">
        <v>4478</v>
      </c>
      <c r="E59" s="7">
        <v>4242</v>
      </c>
      <c r="F59" s="7">
        <v>3640</v>
      </c>
      <c r="G59" s="7">
        <v>2958</v>
      </c>
      <c r="H59" s="7">
        <v>2904</v>
      </c>
      <c r="I59" s="7">
        <v>2374</v>
      </c>
      <c r="J59" s="7">
        <v>2323</v>
      </c>
      <c r="K59" s="7">
        <v>2138</v>
      </c>
      <c r="L59" s="7">
        <v>2309</v>
      </c>
      <c r="M59" s="7">
        <v>1956</v>
      </c>
      <c r="N59" s="81">
        <v>24</v>
      </c>
      <c r="O59" s="7">
        <v>790</v>
      </c>
      <c r="P59" s="7">
        <v>1282</v>
      </c>
      <c r="Q59" s="7">
        <v>1474</v>
      </c>
      <c r="R59" s="7">
        <v>928</v>
      </c>
      <c r="S59" s="7">
        <v>782</v>
      </c>
      <c r="T59" s="7">
        <v>621</v>
      </c>
      <c r="U59" s="7">
        <v>657</v>
      </c>
      <c r="V59" s="7">
        <v>578</v>
      </c>
      <c r="W59" s="7">
        <v>508</v>
      </c>
      <c r="X59" s="7">
        <v>619</v>
      </c>
      <c r="Y59" s="7">
        <v>599</v>
      </c>
      <c r="Z59" s="85">
        <f t="shared" si="155"/>
        <v>0.9419152276295133</v>
      </c>
      <c r="AA59" s="85">
        <f t="shared" si="156"/>
        <v>25.28</v>
      </c>
      <c r="AB59" s="85">
        <f t="shared" si="157"/>
        <v>28.628852166145602</v>
      </c>
      <c r="AC59" s="85">
        <f t="shared" si="158"/>
        <v>34.747760490334748</v>
      </c>
      <c r="AD59" s="85">
        <f t="shared" si="159"/>
        <v>25.494505494505493</v>
      </c>
      <c r="AE59" s="85">
        <f t="shared" si="160"/>
        <v>26.436781609195403</v>
      </c>
      <c r="AF59" s="85">
        <f t="shared" si="161"/>
        <v>21.384297520661157</v>
      </c>
      <c r="AG59" s="85">
        <f t="shared" si="162"/>
        <v>27.674810446503788</v>
      </c>
      <c r="AH59" s="85">
        <f t="shared" si="163"/>
        <v>24.881618596642273</v>
      </c>
      <c r="AI59" s="85">
        <f t="shared" si="164"/>
        <v>23.760523854069223</v>
      </c>
      <c r="AJ59" s="85">
        <f t="shared" si="165"/>
        <v>26.808142052836725</v>
      </c>
      <c r="AK59" s="85">
        <f t="shared" si="165"/>
        <v>30.62372188139059</v>
      </c>
    </row>
    <row r="60" spans="1:37">
      <c r="A60" s="20" t="s">
        <v>67</v>
      </c>
      <c r="B60" s="81">
        <v>4100</v>
      </c>
      <c r="C60" s="7">
        <v>5120</v>
      </c>
      <c r="D60" s="7">
        <v>5434</v>
      </c>
      <c r="E60" s="7">
        <v>5678</v>
      </c>
      <c r="F60" s="7">
        <v>4982</v>
      </c>
      <c r="G60" s="7">
        <v>4816</v>
      </c>
      <c r="H60" s="7">
        <v>4483</v>
      </c>
      <c r="I60" s="7">
        <v>3518</v>
      </c>
      <c r="J60" s="7">
        <v>3279</v>
      </c>
      <c r="K60" s="7">
        <v>2896</v>
      </c>
      <c r="L60" s="7">
        <v>2979</v>
      </c>
      <c r="M60" s="7">
        <v>2690</v>
      </c>
      <c r="N60" s="81">
        <v>20</v>
      </c>
      <c r="O60" s="7">
        <v>1402</v>
      </c>
      <c r="P60" s="7">
        <v>1587</v>
      </c>
      <c r="Q60" s="7">
        <v>1934</v>
      </c>
      <c r="R60" s="7">
        <v>1985</v>
      </c>
      <c r="S60" s="7">
        <v>1297</v>
      </c>
      <c r="T60" s="7">
        <v>606</v>
      </c>
      <c r="U60" s="7">
        <v>857</v>
      </c>
      <c r="V60" s="7">
        <v>828</v>
      </c>
      <c r="W60" s="7">
        <v>602</v>
      </c>
      <c r="X60" s="7">
        <v>904</v>
      </c>
      <c r="Y60" s="7">
        <v>838</v>
      </c>
      <c r="Z60" s="85">
        <f t="shared" si="155"/>
        <v>0.48780487804878048</v>
      </c>
      <c r="AA60" s="85">
        <f t="shared" si="156"/>
        <v>27.382812499999996</v>
      </c>
      <c r="AB60" s="85">
        <f t="shared" si="157"/>
        <v>29.205005520794998</v>
      </c>
      <c r="AC60" s="85">
        <f t="shared" si="158"/>
        <v>34.061289186333212</v>
      </c>
      <c r="AD60" s="85">
        <f t="shared" si="159"/>
        <v>39.843436370935372</v>
      </c>
      <c r="AE60" s="85">
        <f t="shared" si="160"/>
        <v>26.931063122923586</v>
      </c>
      <c r="AF60" s="85">
        <f t="shared" si="161"/>
        <v>13.517733660495205</v>
      </c>
      <c r="AG60" s="85">
        <f t="shared" si="162"/>
        <v>24.36043206367254</v>
      </c>
      <c r="AH60" s="85">
        <f t="shared" si="163"/>
        <v>25.251601097895698</v>
      </c>
      <c r="AI60" s="85">
        <f t="shared" si="164"/>
        <v>20.78729281767956</v>
      </c>
      <c r="AJ60" s="85">
        <f t="shared" si="165"/>
        <v>30.34575360859349</v>
      </c>
      <c r="AK60" s="85">
        <f t="shared" si="165"/>
        <v>31.152416356877321</v>
      </c>
    </row>
    <row r="61" spans="1:37">
      <c r="A61" s="20" t="s">
        <v>68</v>
      </c>
      <c r="B61" s="81">
        <v>2841</v>
      </c>
      <c r="C61" s="7">
        <v>3741</v>
      </c>
      <c r="D61" s="7">
        <v>4482</v>
      </c>
      <c r="E61" s="7">
        <v>4105</v>
      </c>
      <c r="F61" s="7">
        <v>4272</v>
      </c>
      <c r="G61" s="7">
        <v>3658</v>
      </c>
      <c r="H61" s="7">
        <v>3866</v>
      </c>
      <c r="I61" s="7">
        <v>3090</v>
      </c>
      <c r="J61" s="7">
        <v>2657</v>
      </c>
      <c r="K61" s="7">
        <v>2178</v>
      </c>
      <c r="L61" s="7">
        <v>2221</v>
      </c>
      <c r="M61" s="7">
        <v>1975</v>
      </c>
      <c r="N61" s="81">
        <v>736</v>
      </c>
      <c r="O61" s="7">
        <v>1733</v>
      </c>
      <c r="P61" s="7">
        <v>2357</v>
      </c>
      <c r="Q61" s="7">
        <v>2003</v>
      </c>
      <c r="R61" s="7">
        <v>2343</v>
      </c>
      <c r="S61" s="7">
        <v>1835</v>
      </c>
      <c r="T61" s="7">
        <v>1046</v>
      </c>
      <c r="U61" s="7">
        <v>1637</v>
      </c>
      <c r="V61" s="7">
        <v>1277</v>
      </c>
      <c r="W61" s="7">
        <v>1208</v>
      </c>
      <c r="X61" s="7">
        <v>1097</v>
      </c>
      <c r="Y61" s="7">
        <v>932</v>
      </c>
      <c r="Z61" s="85">
        <f t="shared" si="155"/>
        <v>25.906370996128125</v>
      </c>
      <c r="AA61" s="85">
        <f t="shared" si="156"/>
        <v>46.324512162523391</v>
      </c>
      <c r="AB61" s="85">
        <f t="shared" si="157"/>
        <v>52.588130298973667</v>
      </c>
      <c r="AC61" s="85">
        <f t="shared" si="158"/>
        <v>48.794153471376376</v>
      </c>
      <c r="AD61" s="85">
        <f t="shared" si="159"/>
        <v>54.84550561797753</v>
      </c>
      <c r="AE61" s="85">
        <f t="shared" si="160"/>
        <v>50.164024056861678</v>
      </c>
      <c r="AF61" s="85">
        <f t="shared" si="161"/>
        <v>27.056389032591827</v>
      </c>
      <c r="AG61" s="85">
        <f t="shared" si="162"/>
        <v>52.97734627831715</v>
      </c>
      <c r="AH61" s="85">
        <f t="shared" si="163"/>
        <v>48.061723748588633</v>
      </c>
      <c r="AI61" s="85">
        <f t="shared" si="164"/>
        <v>55.463728191000918</v>
      </c>
      <c r="AJ61" s="85">
        <f t="shared" si="165"/>
        <v>49.392165691130124</v>
      </c>
      <c r="AK61" s="85">
        <f t="shared" si="165"/>
        <v>47.189873417721515</v>
      </c>
    </row>
    <row r="62" spans="1:37">
      <c r="A62" s="20" t="s">
        <v>69</v>
      </c>
      <c r="B62" s="81">
        <v>81</v>
      </c>
      <c r="C62" s="7">
        <v>112</v>
      </c>
      <c r="D62" s="7">
        <v>211</v>
      </c>
      <c r="E62" s="7">
        <v>77</v>
      </c>
      <c r="F62" s="7">
        <v>69</v>
      </c>
      <c r="G62" s="7">
        <v>68</v>
      </c>
      <c r="H62" s="7">
        <v>74</v>
      </c>
      <c r="I62" s="7">
        <v>52</v>
      </c>
      <c r="J62" s="7">
        <v>91</v>
      </c>
      <c r="K62" s="7">
        <v>87</v>
      </c>
      <c r="L62" s="7">
        <v>130</v>
      </c>
      <c r="M62" s="7">
        <v>132</v>
      </c>
      <c r="N62" s="81">
        <v>0</v>
      </c>
      <c r="O62" s="7">
        <v>0</v>
      </c>
      <c r="P62" s="7">
        <v>0</v>
      </c>
      <c r="Q62" s="7">
        <v>0</v>
      </c>
      <c r="R62" s="7">
        <v>0</v>
      </c>
      <c r="S62" s="7">
        <v>0</v>
      </c>
      <c r="T62" s="7">
        <v>0</v>
      </c>
      <c r="U62" s="7">
        <v>0</v>
      </c>
      <c r="V62" s="7">
        <v>0</v>
      </c>
      <c r="W62" s="7"/>
      <c r="X62" s="7"/>
      <c r="Y62" s="7"/>
      <c r="Z62" s="85">
        <f t="shared" si="155"/>
        <v>0</v>
      </c>
      <c r="AA62" s="85">
        <f t="shared" si="156"/>
        <v>0</v>
      </c>
      <c r="AB62" s="85">
        <f t="shared" si="157"/>
        <v>0</v>
      </c>
      <c r="AC62" s="85">
        <f t="shared" si="158"/>
        <v>0</v>
      </c>
      <c r="AD62" s="85">
        <f t="shared" si="159"/>
        <v>0</v>
      </c>
      <c r="AE62" s="85">
        <f t="shared" si="160"/>
        <v>0</v>
      </c>
      <c r="AF62" s="85">
        <f t="shared" si="161"/>
        <v>0</v>
      </c>
      <c r="AG62" s="85">
        <f t="shared" si="162"/>
        <v>0</v>
      </c>
      <c r="AH62" s="85">
        <f t="shared" si="163"/>
        <v>0</v>
      </c>
      <c r="AI62" s="85">
        <f t="shared" si="164"/>
        <v>0</v>
      </c>
      <c r="AJ62" s="85">
        <f t="shared" si="165"/>
        <v>0</v>
      </c>
      <c r="AK62" s="85">
        <f t="shared" si="165"/>
        <v>0</v>
      </c>
    </row>
    <row r="63" spans="1:37">
      <c r="A63" s="22" t="s">
        <v>70</v>
      </c>
      <c r="B63" s="81">
        <v>9</v>
      </c>
      <c r="C63" s="7">
        <v>5</v>
      </c>
      <c r="D63" s="7">
        <v>11</v>
      </c>
      <c r="E63" s="7">
        <v>5</v>
      </c>
      <c r="F63" s="7">
        <v>9</v>
      </c>
      <c r="G63" s="7">
        <v>4</v>
      </c>
      <c r="H63" s="7">
        <v>5</v>
      </c>
      <c r="I63" s="7">
        <v>5</v>
      </c>
      <c r="J63" s="7">
        <v>7</v>
      </c>
      <c r="K63" s="7">
        <v>5</v>
      </c>
      <c r="L63" s="7">
        <v>4</v>
      </c>
      <c r="M63" s="7">
        <v>5</v>
      </c>
      <c r="N63" s="81">
        <v>0</v>
      </c>
      <c r="O63" s="7">
        <v>0</v>
      </c>
      <c r="P63" s="7">
        <v>0</v>
      </c>
      <c r="Q63" s="7">
        <v>0</v>
      </c>
      <c r="R63" s="7">
        <v>0</v>
      </c>
      <c r="S63" s="7">
        <v>0</v>
      </c>
      <c r="T63" s="7">
        <v>0</v>
      </c>
      <c r="U63" s="7">
        <v>0</v>
      </c>
      <c r="V63" s="7">
        <v>0</v>
      </c>
      <c r="W63" s="7"/>
      <c r="X63" s="7"/>
      <c r="Y63" s="7"/>
      <c r="Z63" s="86">
        <f t="shared" si="155"/>
        <v>0</v>
      </c>
      <c r="AA63" s="86">
        <f t="shared" si="156"/>
        <v>0</v>
      </c>
      <c r="AB63" s="86">
        <f t="shared" si="157"/>
        <v>0</v>
      </c>
      <c r="AC63" s="86">
        <f t="shared" si="158"/>
        <v>0</v>
      </c>
      <c r="AD63" s="86">
        <f t="shared" si="159"/>
        <v>0</v>
      </c>
      <c r="AE63" s="86">
        <f t="shared" si="160"/>
        <v>0</v>
      </c>
      <c r="AF63" s="86">
        <f t="shared" si="161"/>
        <v>0</v>
      </c>
      <c r="AG63" s="86">
        <f t="shared" si="162"/>
        <v>0</v>
      </c>
      <c r="AH63" s="86">
        <f t="shared" si="163"/>
        <v>0</v>
      </c>
      <c r="AI63" s="86">
        <f t="shared" si="164"/>
        <v>0</v>
      </c>
      <c r="AJ63" s="86">
        <f t="shared" si="165"/>
        <v>0</v>
      </c>
      <c r="AK63" s="86">
        <f t="shared" si="165"/>
        <v>0</v>
      </c>
    </row>
    <row r="64" spans="1:37">
      <c r="A64" s="23" t="s">
        <v>71</v>
      </c>
      <c r="B64" s="82">
        <v>140</v>
      </c>
      <c r="C64" s="68">
        <v>180</v>
      </c>
      <c r="D64" s="68">
        <v>207</v>
      </c>
      <c r="E64" s="68">
        <v>202</v>
      </c>
      <c r="F64" s="68">
        <v>258</v>
      </c>
      <c r="G64" s="68">
        <v>363</v>
      </c>
      <c r="H64" s="68">
        <v>194</v>
      </c>
      <c r="I64" s="68">
        <v>332</v>
      </c>
      <c r="J64" s="68">
        <v>141</v>
      </c>
      <c r="K64" s="68">
        <v>308</v>
      </c>
      <c r="L64" s="68">
        <v>416</v>
      </c>
      <c r="M64" s="68">
        <v>245</v>
      </c>
      <c r="N64" s="107">
        <v>9</v>
      </c>
      <c r="O64" s="83">
        <v>131</v>
      </c>
      <c r="P64" s="83">
        <v>176</v>
      </c>
      <c r="Q64" s="83">
        <v>192</v>
      </c>
      <c r="R64" s="83">
        <v>240</v>
      </c>
      <c r="S64" s="83">
        <v>314</v>
      </c>
      <c r="T64" s="83">
        <v>136</v>
      </c>
      <c r="U64" s="83">
        <v>300</v>
      </c>
      <c r="V64" s="83">
        <v>131</v>
      </c>
      <c r="W64" s="83">
        <v>271</v>
      </c>
      <c r="X64" s="83">
        <v>338</v>
      </c>
      <c r="Y64" s="83">
        <v>234</v>
      </c>
      <c r="Z64" s="87">
        <f t="shared" si="155"/>
        <v>6.4285714285714279</v>
      </c>
      <c r="AA64" s="87">
        <f t="shared" si="156"/>
        <v>72.777777777777771</v>
      </c>
      <c r="AB64" s="87">
        <f t="shared" si="157"/>
        <v>85.024154589371975</v>
      </c>
      <c r="AC64" s="87">
        <f t="shared" si="158"/>
        <v>95.049504950495049</v>
      </c>
      <c r="AD64" s="87">
        <f t="shared" si="159"/>
        <v>93.023255813953483</v>
      </c>
      <c r="AE64" s="87">
        <f t="shared" si="160"/>
        <v>86.501377410468322</v>
      </c>
      <c r="AF64" s="87">
        <f t="shared" si="161"/>
        <v>70.103092783505147</v>
      </c>
      <c r="AG64" s="87">
        <f t="shared" si="162"/>
        <v>90.361445783132538</v>
      </c>
      <c r="AH64" s="87">
        <f t="shared" si="163"/>
        <v>92.907801418439718</v>
      </c>
      <c r="AI64" s="87">
        <f t="shared" si="164"/>
        <v>87.987012987012989</v>
      </c>
      <c r="AJ64" s="87">
        <f t="shared" si="165"/>
        <v>81.25</v>
      </c>
      <c r="AK64" s="87">
        <f t="shared" si="165"/>
        <v>95.510204081632651</v>
      </c>
    </row>
    <row r="65" spans="2:27">
      <c r="Z65" s="20"/>
      <c r="AA65" s="20"/>
    </row>
    <row r="66" spans="2:27">
      <c r="B66" s="20" t="s">
        <v>97</v>
      </c>
      <c r="N66" s="20" t="s">
        <v>97</v>
      </c>
      <c r="Z66" s="20"/>
      <c r="AA66" s="20"/>
    </row>
    <row r="67" spans="2:27">
      <c r="B67" s="20" t="s">
        <v>98</v>
      </c>
      <c r="N67" s="20" t="s">
        <v>98</v>
      </c>
      <c r="Z67" s="20"/>
      <c r="AA67" s="20"/>
    </row>
    <row r="68" spans="2:27">
      <c r="B68" s="20" t="s">
        <v>99</v>
      </c>
      <c r="N68" s="20" t="s">
        <v>99</v>
      </c>
      <c r="Z68" s="20"/>
      <c r="AA68" s="20"/>
    </row>
    <row r="69" spans="2:27" ht="12.75" customHeight="1">
      <c r="B69" s="20" t="s">
        <v>118</v>
      </c>
      <c r="N69" s="20" t="s">
        <v>118</v>
      </c>
      <c r="Z69" s="20"/>
      <c r="AA69" s="20"/>
    </row>
    <row r="70" spans="2:27" ht="12.75" customHeight="1">
      <c r="B70" s="20" t="s">
        <v>101</v>
      </c>
      <c r="N70" s="20" t="s">
        <v>101</v>
      </c>
      <c r="Z70" s="20"/>
      <c r="AA70" s="20"/>
    </row>
    <row r="71" spans="2:27" ht="12.75" customHeight="1">
      <c r="B71" s="20" t="s">
        <v>102</v>
      </c>
      <c r="N71" s="20" t="s">
        <v>102</v>
      </c>
      <c r="Z71" s="20"/>
      <c r="AA71" s="20"/>
    </row>
    <row r="72" spans="2:27" ht="12.75" customHeight="1">
      <c r="B72" s="20" t="s">
        <v>103</v>
      </c>
      <c r="N72" s="20" t="s">
        <v>103</v>
      </c>
      <c r="Z72" s="20"/>
      <c r="AA72" s="20"/>
    </row>
    <row r="73" spans="2:27">
      <c r="B73" s="20" t="s">
        <v>104</v>
      </c>
      <c r="N73" s="20" t="s">
        <v>104</v>
      </c>
      <c r="Z73" s="20"/>
      <c r="AA73" s="20"/>
    </row>
    <row r="74" spans="2:27">
      <c r="B74" s="20" t="s">
        <v>105</v>
      </c>
      <c r="N74" s="20" t="s">
        <v>105</v>
      </c>
      <c r="Z74" s="20"/>
      <c r="AA74" s="20"/>
    </row>
    <row r="75" spans="2:27">
      <c r="B75" s="20" t="s">
        <v>106</v>
      </c>
      <c r="N75" s="20" t="s">
        <v>106</v>
      </c>
      <c r="Z75" s="20"/>
      <c r="AA75" s="20"/>
    </row>
    <row r="76" spans="2:27">
      <c r="B76" s="20" t="s">
        <v>107</v>
      </c>
      <c r="N76" s="20" t="s">
        <v>107</v>
      </c>
      <c r="Z76" s="20"/>
      <c r="AA76" s="20"/>
    </row>
    <row r="77" spans="2:27">
      <c r="Z77" s="20"/>
      <c r="AA77" s="20"/>
    </row>
    <row r="78" spans="2:27">
      <c r="B78" s="20" t="s">
        <v>108</v>
      </c>
      <c r="N78" s="20" t="s">
        <v>108</v>
      </c>
      <c r="Z78" s="20"/>
      <c r="AA78" s="20"/>
    </row>
    <row r="79" spans="2:27">
      <c r="B79" s="20" t="s">
        <v>109</v>
      </c>
      <c r="N79" s="20" t="s">
        <v>109</v>
      </c>
      <c r="Z79" s="20"/>
      <c r="AA79" s="20"/>
    </row>
    <row r="80" spans="2:27">
      <c r="B80" s="20" t="s">
        <v>110</v>
      </c>
      <c r="N80" s="20" t="s">
        <v>110</v>
      </c>
      <c r="Z80" s="20"/>
      <c r="AA80" s="20"/>
    </row>
    <row r="81" spans="2:27">
      <c r="B81" s="20" t="s">
        <v>111</v>
      </c>
      <c r="N81" s="20" t="s">
        <v>111</v>
      </c>
      <c r="Z81" s="20"/>
      <c r="AA81" s="20"/>
    </row>
    <row r="82" spans="2:27">
      <c r="B82" s="20" t="s">
        <v>119</v>
      </c>
      <c r="N82" s="20" t="s">
        <v>119</v>
      </c>
      <c r="Z82" s="20"/>
      <c r="AA82" s="20"/>
    </row>
    <row r="83" spans="2:27">
      <c r="B83" s="20" t="s">
        <v>113</v>
      </c>
      <c r="N83" s="20" t="s">
        <v>113</v>
      </c>
      <c r="Z83" s="20"/>
      <c r="AA83" s="20"/>
    </row>
    <row r="84" spans="2:27">
      <c r="B84" s="20" t="s">
        <v>114</v>
      </c>
      <c r="N84" s="20" t="s">
        <v>114</v>
      </c>
      <c r="Z84" s="20"/>
      <c r="AA84" s="20"/>
    </row>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13" ht="9.9499999999999993" customHeight="1"/>
    <row r="114" ht="9.9499999999999993" customHeight="1"/>
    <row r="115" ht="9.9499999999999993" customHeight="1"/>
    <row r="116" ht="9.9499999999999993" customHeight="1"/>
    <row r="117" ht="12" customHeight="1"/>
    <row r="118" ht="9.9499999999999993" customHeight="1"/>
    <row r="144" ht="9.9499999999999993" customHeight="1"/>
    <row r="145" ht="9.9499999999999993" customHeight="1"/>
    <row r="146" ht="9.9499999999999993" customHeight="1"/>
    <row r="147" ht="9.9499999999999993" customHeight="1"/>
    <row r="148" ht="9.9499999999999993" customHeight="1"/>
    <row r="149" ht="12" customHeight="1"/>
    <row r="150" ht="9.9499999999999993" customHeight="1"/>
    <row r="151" ht="9.9499999999999993" customHeight="1"/>
    <row r="152" ht="9.9499999999999993" customHeight="1"/>
    <row r="153" ht="9.9499999999999993" customHeight="1"/>
    <row r="154" ht="12" customHeight="1"/>
    <row r="155" ht="9.9499999999999993" customHeight="1"/>
    <row r="156" ht="9.9499999999999993" customHeight="1"/>
    <row r="157" ht="9.9499999999999993" customHeight="1"/>
    <row r="158" ht="9.9499999999999993" customHeight="1"/>
    <row r="179" ht="12" customHeight="1"/>
    <row r="180" ht="9.9499999999999993" customHeight="1"/>
    <row r="206" ht="9.9499999999999993" customHeight="1"/>
    <row r="207" ht="9.9499999999999993" customHeight="1"/>
    <row r="208" ht="9.9499999999999993" customHeight="1"/>
    <row r="209" ht="12" customHeight="1"/>
    <row r="210" ht="9.9499999999999993" customHeight="1"/>
    <row r="211" ht="9.9499999999999993" customHeight="1"/>
    <row r="212" ht="9.9499999999999993" customHeight="1"/>
    <row r="213" ht="9.9499999999999993" customHeight="1"/>
    <row r="214" ht="9.9499999999999993" customHeight="1"/>
    <row r="215" ht="9.9499999999999993" customHeight="1"/>
  </sheetData>
  <phoneticPr fontId="9" type="noConversion"/>
  <hyperlinks>
    <hyperlink ref="B76" r:id="rId1" display="www.nces.ed.gov" xr:uid="{00000000-0004-0000-0500-000000000000}"/>
    <hyperlink ref="N76" r:id="rId2" display="www.nces.ed.gov" xr:uid="{00000000-0004-0000-0500-000001000000}"/>
  </hyperlinks>
  <pageMargins left="0.75" right="0.75" top="1" bottom="1" header="0.5" footer="0.5"/>
  <pageSetup orientation="portrait" r:id="rId3"/>
  <headerFooter alignWithMargins="0"/>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AK216"/>
  <sheetViews>
    <sheetView zoomScale="90" zoomScaleNormal="90" workbookViewId="0">
      <pane xSplit="1" ySplit="7" topLeftCell="O8" activePane="bottomRight" state="frozen"/>
      <selection pane="bottomRight" activeCell="M2" sqref="M2"/>
      <selection pane="bottomLeft" activeCell="A7" sqref="A7"/>
      <selection pane="topRight" activeCell="B1" sqref="B1"/>
    </sheetView>
  </sheetViews>
  <sheetFormatPr defaultColWidth="9.85546875" defaultRowHeight="12.75" customHeight="1"/>
  <cols>
    <col min="1" max="1" width="20.5703125" style="1" customWidth="1"/>
    <col min="2" max="25" width="20" style="20" customWidth="1"/>
    <col min="26" max="27" width="20" style="1" customWidth="1"/>
    <col min="28" max="34" width="18.140625" style="1" customWidth="1"/>
    <col min="35" max="36" width="15.140625" style="1" bestFit="1" customWidth="1"/>
    <col min="37" max="37" width="15.140625" style="1" customWidth="1"/>
    <col min="38" max="16384" width="9.85546875" style="1"/>
  </cols>
  <sheetData>
    <row r="1" spans="1:37" s="77" customFormat="1" ht="22.5" customHeight="1">
      <c r="A1" s="76" t="s">
        <v>126</v>
      </c>
      <c r="N1" s="101"/>
      <c r="O1" s="101"/>
      <c r="P1" s="101"/>
      <c r="Q1" s="101"/>
      <c r="R1" s="101"/>
      <c r="S1" s="101"/>
      <c r="T1" s="101"/>
      <c r="U1" s="101"/>
      <c r="V1" s="101"/>
      <c r="W1" s="101"/>
      <c r="X1" s="101"/>
      <c r="Y1" s="101"/>
    </row>
    <row r="2" spans="1:37" s="77" customFormat="1" ht="12.75" customHeight="1">
      <c r="A2" s="76"/>
      <c r="B2" s="102"/>
      <c r="C2" s="116">
        <f>C6/'All races'!C5</f>
        <v>0.16900947182533313</v>
      </c>
      <c r="D2" s="116">
        <f>D6/'All races'!D5</f>
        <v>0.17460148107914122</v>
      </c>
      <c r="E2" s="116">
        <f>E6/'All races'!E5</f>
        <v>0.17520760002308125</v>
      </c>
      <c r="F2" s="116">
        <f>F6/'All races'!F5</f>
        <v>0.18711162005655083</v>
      </c>
      <c r="G2" s="116">
        <f>G6/'All races'!G5</f>
        <v>0.18649106490400585</v>
      </c>
      <c r="H2" s="116">
        <f>H6/'All races'!H5</f>
        <v>0.1912914745502215</v>
      </c>
      <c r="I2" s="116">
        <f>I6/'All races'!I5</f>
        <v>0.20268331391024777</v>
      </c>
      <c r="J2" s="116">
        <f>J6/'All races'!J5</f>
        <v>0.20748903469025265</v>
      </c>
      <c r="K2" s="116">
        <f>K6/'All races'!K5</f>
        <v>0.19939297715375148</v>
      </c>
      <c r="L2" s="116">
        <f>L6/'All races'!L5</f>
        <v>0.20693909313492892</v>
      </c>
      <c r="M2" s="116">
        <f>M6/'All races'!M5</f>
        <v>0.21512773289354631</v>
      </c>
      <c r="N2" s="102"/>
      <c r="O2" s="101"/>
      <c r="P2" s="101"/>
      <c r="Q2" s="101"/>
      <c r="R2" s="101"/>
      <c r="S2" s="101"/>
      <c r="T2" s="101"/>
      <c r="U2" s="101"/>
      <c r="V2" s="101"/>
      <c r="W2" s="101"/>
      <c r="X2" s="101"/>
      <c r="Y2" s="101"/>
      <c r="Z2" s="72" t="s">
        <v>127</v>
      </c>
      <c r="AA2" s="72" t="s">
        <v>127</v>
      </c>
      <c r="AB2" s="72" t="s">
        <v>127</v>
      </c>
      <c r="AC2" s="72" t="s">
        <v>127</v>
      </c>
      <c r="AD2" s="72" t="s">
        <v>127</v>
      </c>
      <c r="AE2" s="72" t="s">
        <v>127</v>
      </c>
      <c r="AF2" s="72" t="s">
        <v>127</v>
      </c>
      <c r="AG2" s="72" t="s">
        <v>127</v>
      </c>
      <c r="AH2" s="72" t="s">
        <v>127</v>
      </c>
      <c r="AI2" s="72" t="s">
        <v>127</v>
      </c>
      <c r="AJ2" s="72" t="s">
        <v>127</v>
      </c>
      <c r="AK2" s="72" t="s">
        <v>127</v>
      </c>
    </row>
    <row r="3" spans="1:37">
      <c r="B3" s="104" t="s">
        <v>127</v>
      </c>
      <c r="C3" s="108" t="s">
        <v>127</v>
      </c>
      <c r="D3" s="108" t="s">
        <v>127</v>
      </c>
      <c r="E3" s="108" t="s">
        <v>127</v>
      </c>
      <c r="F3" s="108" t="s">
        <v>127</v>
      </c>
      <c r="G3" s="108" t="s">
        <v>127</v>
      </c>
      <c r="H3" s="108" t="s">
        <v>127</v>
      </c>
      <c r="I3" s="108" t="s">
        <v>127</v>
      </c>
      <c r="J3" s="108" t="s">
        <v>127</v>
      </c>
      <c r="K3" s="108" t="s">
        <v>127</v>
      </c>
      <c r="L3" s="108" t="s">
        <v>127</v>
      </c>
      <c r="M3" s="108" t="s">
        <v>127</v>
      </c>
      <c r="N3" s="102" t="s">
        <v>128</v>
      </c>
      <c r="O3" s="101" t="s">
        <v>128</v>
      </c>
      <c r="P3" s="101" t="s">
        <v>128</v>
      </c>
      <c r="Q3" s="101" t="s">
        <v>128</v>
      </c>
      <c r="R3" s="101" t="s">
        <v>128</v>
      </c>
      <c r="S3" s="101" t="s">
        <v>128</v>
      </c>
      <c r="T3" s="101" t="s">
        <v>128</v>
      </c>
      <c r="U3" s="101" t="s">
        <v>128</v>
      </c>
      <c r="V3" s="101" t="s">
        <v>128</v>
      </c>
      <c r="W3" s="101" t="s">
        <v>128</v>
      </c>
      <c r="X3" s="101" t="s">
        <v>128</v>
      </c>
      <c r="Y3" s="101" t="s">
        <v>128</v>
      </c>
      <c r="Z3" s="72" t="s">
        <v>129</v>
      </c>
      <c r="AA3" s="72" t="s">
        <v>129</v>
      </c>
      <c r="AB3" s="72" t="s">
        <v>129</v>
      </c>
      <c r="AC3" s="72" t="s">
        <v>129</v>
      </c>
      <c r="AD3" s="72" t="s">
        <v>129</v>
      </c>
      <c r="AE3" s="72" t="s">
        <v>129</v>
      </c>
      <c r="AF3" s="72" t="s">
        <v>129</v>
      </c>
      <c r="AG3" s="72" t="s">
        <v>129</v>
      </c>
      <c r="AH3" s="72" t="s">
        <v>129</v>
      </c>
      <c r="AI3" s="72" t="s">
        <v>129</v>
      </c>
      <c r="AJ3" s="72" t="s">
        <v>129</v>
      </c>
      <c r="AK3" s="72" t="s">
        <v>129</v>
      </c>
    </row>
    <row r="4" spans="1:37">
      <c r="A4" s="6"/>
      <c r="B4" s="84" t="s">
        <v>82</v>
      </c>
      <c r="C4" s="67" t="s">
        <v>83</v>
      </c>
      <c r="D4" s="67" t="s">
        <v>84</v>
      </c>
      <c r="E4" s="67" t="s">
        <v>85</v>
      </c>
      <c r="F4" s="67" t="s">
        <v>81</v>
      </c>
      <c r="G4" s="67" t="s">
        <v>86</v>
      </c>
      <c r="H4" s="67" t="s">
        <v>87</v>
      </c>
      <c r="I4" s="67" t="s">
        <v>88</v>
      </c>
      <c r="J4" s="67" t="s">
        <v>89</v>
      </c>
      <c r="K4" s="67" t="s">
        <v>90</v>
      </c>
      <c r="L4" s="67" t="s">
        <v>91</v>
      </c>
      <c r="M4" s="114" t="s">
        <v>8</v>
      </c>
      <c r="N4" s="84" t="s">
        <v>82</v>
      </c>
      <c r="O4" s="67" t="s">
        <v>83</v>
      </c>
      <c r="P4" s="67" t="s">
        <v>84</v>
      </c>
      <c r="Q4" s="67" t="s">
        <v>130</v>
      </c>
      <c r="R4" s="67" t="s">
        <v>81</v>
      </c>
      <c r="S4" s="67" t="s">
        <v>86</v>
      </c>
      <c r="T4" s="67" t="s">
        <v>87</v>
      </c>
      <c r="U4" s="67" t="s">
        <v>88</v>
      </c>
      <c r="V4" s="67" t="s">
        <v>89</v>
      </c>
      <c r="W4" s="67" t="s">
        <v>90</v>
      </c>
      <c r="X4" s="67" t="s">
        <v>91</v>
      </c>
      <c r="Y4" s="114" t="s">
        <v>8</v>
      </c>
      <c r="Z4" s="73" t="s">
        <v>82</v>
      </c>
      <c r="AA4" s="73" t="s">
        <v>83</v>
      </c>
      <c r="AB4" s="73" t="s">
        <v>84</v>
      </c>
      <c r="AC4" s="73" t="s">
        <v>85</v>
      </c>
      <c r="AD4" s="73" t="s">
        <v>81</v>
      </c>
      <c r="AE4" s="73" t="s">
        <v>86</v>
      </c>
      <c r="AF4" s="73" t="s">
        <v>87</v>
      </c>
      <c r="AG4" s="73" t="s">
        <v>88</v>
      </c>
      <c r="AH4" s="73" t="s">
        <v>89</v>
      </c>
      <c r="AI4" s="73" t="s">
        <v>90</v>
      </c>
      <c r="AJ4" s="73" t="s">
        <v>91</v>
      </c>
      <c r="AK4" s="73" t="s">
        <v>8</v>
      </c>
    </row>
    <row r="5" spans="1:37" s="7" customFormat="1">
      <c r="A5" s="25" t="s">
        <v>15</v>
      </c>
      <c r="B5" s="78">
        <f t="shared" ref="B5:O5" si="0">B6+B24+B39+B53+B64</f>
        <v>59046</v>
      </c>
      <c r="C5" s="25">
        <f t="shared" si="0"/>
        <v>67907</v>
      </c>
      <c r="D5" s="25">
        <f t="shared" ref="D5:E5" si="1">D6+D24+D39+D53+D64</f>
        <v>99300</v>
      </c>
      <c r="E5" s="25">
        <f t="shared" si="1"/>
        <v>100040</v>
      </c>
      <c r="F5" s="25">
        <f t="shared" ref="F5:H5" si="2">F6+F24+F39+F53+F64</f>
        <v>99904</v>
      </c>
      <c r="G5" s="25">
        <f t="shared" si="2"/>
        <v>94277</v>
      </c>
      <c r="H5" s="25">
        <f t="shared" si="2"/>
        <v>94618</v>
      </c>
      <c r="I5" s="25">
        <f t="shared" ref="I5:J5" si="3">I6+I24+I39+I53+I64</f>
        <v>98504</v>
      </c>
      <c r="J5" s="25">
        <f t="shared" si="3"/>
        <v>102545</v>
      </c>
      <c r="K5" s="25">
        <f t="shared" ref="K5:L5" si="4">K6+K24+K39+K53+K64</f>
        <v>101065</v>
      </c>
      <c r="L5" s="25">
        <f t="shared" si="4"/>
        <v>108699</v>
      </c>
      <c r="M5" s="25">
        <f t="shared" ref="M5" si="5">M6+M24+M39+M53+M64</f>
        <v>111284</v>
      </c>
      <c r="N5" s="78">
        <f t="shared" si="0"/>
        <v>3411</v>
      </c>
      <c r="O5" s="25">
        <f t="shared" si="0"/>
        <v>3066</v>
      </c>
      <c r="P5" s="25">
        <f t="shared" ref="P5:Q5" si="6">P6+P24+P39+P53+P64</f>
        <v>4101</v>
      </c>
      <c r="Q5" s="25">
        <f t="shared" si="6"/>
        <v>3820</v>
      </c>
      <c r="R5" s="25">
        <f t="shared" ref="R5:T5" si="7">R6+R24+R39+R53+R64</f>
        <v>3416</v>
      </c>
      <c r="S5" s="25">
        <f t="shared" si="7"/>
        <v>3618</v>
      </c>
      <c r="T5" s="25">
        <f t="shared" si="7"/>
        <v>4294</v>
      </c>
      <c r="U5" s="25">
        <f t="shared" ref="U5:V5" si="8">U6+U24+U39+U53+U64</f>
        <v>4068</v>
      </c>
      <c r="V5" s="25">
        <f t="shared" si="8"/>
        <v>4573</v>
      </c>
      <c r="W5" s="25">
        <f t="shared" ref="W5:X5" si="9">W6+W24+W39+W53+W64</f>
        <v>5118</v>
      </c>
      <c r="X5" s="25">
        <f t="shared" si="9"/>
        <v>5352</v>
      </c>
      <c r="Y5" s="25">
        <f t="shared" ref="Y5" si="10">Y6+Y24+Y39+Y53+Y64</f>
        <v>5425</v>
      </c>
      <c r="Z5" s="69">
        <f t="shared" ref="Z5:AA5" si="11">Z6+Z24+Z39+Z53+Z64</f>
        <v>62457</v>
      </c>
      <c r="AA5" s="69">
        <f t="shared" si="11"/>
        <v>70973</v>
      </c>
      <c r="AB5" s="69">
        <f t="shared" ref="AB5:AC5" si="12">AB6+AB24+AB39+AB53+AB64</f>
        <v>103401</v>
      </c>
      <c r="AC5" s="69">
        <f t="shared" si="12"/>
        <v>103860</v>
      </c>
      <c r="AD5" s="69">
        <f t="shared" ref="AD5:AF5" si="13">AD6+AD24+AD39+AD53+AD64</f>
        <v>103320</v>
      </c>
      <c r="AE5" s="69">
        <f t="shared" si="13"/>
        <v>97895</v>
      </c>
      <c r="AF5" s="69">
        <f t="shared" si="13"/>
        <v>98912</v>
      </c>
      <c r="AG5" s="69">
        <f t="shared" ref="AG5:AH5" si="14">AG6+AG24+AG39+AG53+AG64</f>
        <v>102572</v>
      </c>
      <c r="AH5" s="69">
        <f t="shared" si="14"/>
        <v>107118</v>
      </c>
      <c r="AI5" s="69">
        <f t="shared" ref="AI5:AJ5" si="15">AI6+AI24+AI39+AI53+AI64</f>
        <v>106183</v>
      </c>
      <c r="AJ5" s="69">
        <f t="shared" si="15"/>
        <v>114051</v>
      </c>
      <c r="AK5" s="69">
        <f t="shared" ref="AK5" si="16">AK6+AK24+AK39+AK53+AK64</f>
        <v>116709</v>
      </c>
    </row>
    <row r="6" spans="1:37" s="7" customFormat="1">
      <c r="A6" s="37" t="s">
        <v>16</v>
      </c>
      <c r="B6" s="79">
        <f t="shared" ref="B6:N6" si="17">SUM(B8:B23)</f>
        <v>24933</v>
      </c>
      <c r="C6" s="27">
        <f t="shared" ref="C6:D6" si="18">SUM(C8:C23)</f>
        <v>26319</v>
      </c>
      <c r="D6" s="27">
        <f t="shared" si="18"/>
        <v>36003</v>
      </c>
      <c r="E6" s="27">
        <f t="shared" ref="E6:F6" si="19">SUM(E8:E23)</f>
        <v>33400</v>
      </c>
      <c r="F6" s="27">
        <f t="shared" si="19"/>
        <v>34477</v>
      </c>
      <c r="G6" s="27">
        <f t="shared" ref="G6:H6" si="20">SUM(G8:G23)</f>
        <v>33687</v>
      </c>
      <c r="H6" s="27">
        <f t="shared" si="20"/>
        <v>33854</v>
      </c>
      <c r="I6" s="27">
        <f t="shared" ref="I6:J6" si="21">SUM(I8:I23)</f>
        <v>34610</v>
      </c>
      <c r="J6" s="27">
        <f t="shared" si="21"/>
        <v>34344</v>
      </c>
      <c r="K6" s="27">
        <f t="shared" ref="K6:L6" si="22">SUM(K8:K23)</f>
        <v>31271</v>
      </c>
      <c r="L6" s="27">
        <f t="shared" si="22"/>
        <v>32709</v>
      </c>
      <c r="M6" s="27">
        <f t="shared" ref="M6" si="23">SUM(M8:M23)</f>
        <v>33524</v>
      </c>
      <c r="N6" s="79">
        <f t="shared" si="17"/>
        <v>932</v>
      </c>
      <c r="O6" s="27">
        <f t="shared" ref="O6:P6" si="24">SUM(O8:O23)</f>
        <v>798</v>
      </c>
      <c r="P6" s="27">
        <f t="shared" si="24"/>
        <v>949</v>
      </c>
      <c r="Q6" s="27">
        <f t="shared" ref="Q6:R6" si="25">SUM(Q8:Q23)</f>
        <v>772</v>
      </c>
      <c r="R6" s="27">
        <f t="shared" si="25"/>
        <v>717</v>
      </c>
      <c r="S6" s="27">
        <f t="shared" ref="S6:T6" si="26">SUM(S8:S23)</f>
        <v>732</v>
      </c>
      <c r="T6" s="27">
        <f t="shared" si="26"/>
        <v>772</v>
      </c>
      <c r="U6" s="27">
        <f t="shared" ref="U6:V6" si="27">SUM(U8:U23)</f>
        <v>863</v>
      </c>
      <c r="V6" s="27">
        <f t="shared" si="27"/>
        <v>923</v>
      </c>
      <c r="W6" s="27">
        <f t="shared" ref="W6:X6" si="28">SUM(W8:W23)</f>
        <v>910</v>
      </c>
      <c r="X6" s="27">
        <f t="shared" si="28"/>
        <v>1111</v>
      </c>
      <c r="Y6" s="27">
        <f t="shared" ref="Y6" si="29">SUM(Y8:Y23)</f>
        <v>867</v>
      </c>
      <c r="Z6" s="70">
        <f t="shared" ref="Z6:AA6" si="30">SUM(Z8:Z23)</f>
        <v>25865</v>
      </c>
      <c r="AA6" s="70">
        <f t="shared" si="30"/>
        <v>27117</v>
      </c>
      <c r="AB6" s="70">
        <f t="shared" ref="AB6:AC6" si="31">SUM(AB8:AB23)</f>
        <v>36952</v>
      </c>
      <c r="AC6" s="70">
        <f t="shared" si="31"/>
        <v>34172</v>
      </c>
      <c r="AD6" s="70">
        <f t="shared" ref="AD6:AF6" si="32">SUM(AD8:AD23)</f>
        <v>35194</v>
      </c>
      <c r="AE6" s="70">
        <f t="shared" si="32"/>
        <v>34419</v>
      </c>
      <c r="AF6" s="70">
        <f t="shared" si="32"/>
        <v>34626</v>
      </c>
      <c r="AG6" s="70">
        <f t="shared" ref="AG6:AH6" si="33">SUM(AG8:AG23)</f>
        <v>35473</v>
      </c>
      <c r="AH6" s="70">
        <f t="shared" si="33"/>
        <v>35267</v>
      </c>
      <c r="AI6" s="70">
        <f t="shared" ref="AI6:AJ6" si="34">SUM(AI8:AI23)</f>
        <v>32181</v>
      </c>
      <c r="AJ6" s="70">
        <f t="shared" si="34"/>
        <v>33820</v>
      </c>
      <c r="AK6" s="70">
        <f t="shared" ref="AK6" si="35">SUM(AK8:AK23)</f>
        <v>34391</v>
      </c>
    </row>
    <row r="7" spans="1:37">
      <c r="A7" s="26" t="s">
        <v>17</v>
      </c>
      <c r="B7" s="80">
        <f t="shared" ref="B7:N7" si="36">(B6/B5)*100</f>
        <v>42.226399756122348</v>
      </c>
      <c r="C7" s="26">
        <f t="shared" ref="C7:D7" si="37">(C6/C5)*100</f>
        <v>38.757418233760873</v>
      </c>
      <c r="D7" s="26">
        <f t="shared" si="37"/>
        <v>36.256797583081571</v>
      </c>
      <c r="E7" s="26">
        <f t="shared" ref="E7:F7" si="38">(E6/E5)*100</f>
        <v>33.38664534186325</v>
      </c>
      <c r="F7" s="26">
        <f t="shared" si="38"/>
        <v>34.510129724535552</v>
      </c>
      <c r="G7" s="26">
        <f t="shared" ref="G7:H7" si="39">(G6/G5)*100</f>
        <v>35.731938861015941</v>
      </c>
      <c r="H7" s="26">
        <f t="shared" si="39"/>
        <v>35.779661375214019</v>
      </c>
      <c r="I7" s="26">
        <f t="shared" ref="I7:J7" si="40">(I6/I5)*100</f>
        <v>35.135629009989444</v>
      </c>
      <c r="J7" s="26">
        <f t="shared" si="40"/>
        <v>33.49163781754352</v>
      </c>
      <c r="K7" s="26">
        <f t="shared" ref="K7:L7" si="41">(K6/K5)*100</f>
        <v>30.941473309256416</v>
      </c>
      <c r="L7" s="26">
        <f t="shared" si="41"/>
        <v>30.091353186321861</v>
      </c>
      <c r="M7" s="26">
        <f t="shared" ref="M7" si="42">(M6/M5)*100</f>
        <v>30.124725926458428</v>
      </c>
      <c r="N7" s="80">
        <f t="shared" si="36"/>
        <v>27.323365581940777</v>
      </c>
      <c r="O7" s="26">
        <f t="shared" ref="O7:P7" si="43">(O6/O5)*100</f>
        <v>26.027397260273972</v>
      </c>
      <c r="P7" s="26">
        <f t="shared" si="43"/>
        <v>23.140697390880273</v>
      </c>
      <c r="Q7" s="26">
        <f t="shared" ref="Q7:R7" si="44">(Q6/Q5)*100</f>
        <v>20.209424083769633</v>
      </c>
      <c r="R7" s="26">
        <f t="shared" si="44"/>
        <v>20.989461358313818</v>
      </c>
      <c r="S7" s="26">
        <f t="shared" ref="S7:T7" si="45">(S6/S5)*100</f>
        <v>20.232172470978441</v>
      </c>
      <c r="T7" s="26">
        <f t="shared" si="45"/>
        <v>17.978574755472753</v>
      </c>
      <c r="U7" s="26">
        <f t="shared" ref="U7:V7" si="46">(U6/U5)*100</f>
        <v>21.214355948869223</v>
      </c>
      <c r="V7" s="26">
        <f t="shared" si="46"/>
        <v>20.183686857642684</v>
      </c>
      <c r="W7" s="26">
        <f t="shared" ref="W7:X7" si="47">(W6/W5)*100</f>
        <v>17.780382962094567</v>
      </c>
      <c r="X7" s="26">
        <f t="shared" si="47"/>
        <v>20.758594917787743</v>
      </c>
      <c r="Y7" s="26">
        <f t="shared" ref="Y7" si="48">(Y6/Y5)*100</f>
        <v>15.981566820276496</v>
      </c>
      <c r="Z7" s="71">
        <f t="shared" ref="Z7:AA7" si="49">(Z6/Z5)*100</f>
        <v>41.412491794354516</v>
      </c>
      <c r="AA7" s="71">
        <f t="shared" si="49"/>
        <v>38.207487354346021</v>
      </c>
      <c r="AB7" s="71">
        <f t="shared" ref="AB7:AC7" si="50">(AB6/AB5)*100</f>
        <v>35.73659829208615</v>
      </c>
      <c r="AC7" s="71">
        <f t="shared" si="50"/>
        <v>32.901983439245136</v>
      </c>
      <c r="AD7" s="71">
        <f t="shared" ref="AD7:AF7" si="51">(AD6/AD5)*100</f>
        <v>34.06310491676345</v>
      </c>
      <c r="AE7" s="71">
        <f t="shared" si="51"/>
        <v>35.159099034680011</v>
      </c>
      <c r="AF7" s="71">
        <f t="shared" si="51"/>
        <v>35.006874797800066</v>
      </c>
      <c r="AG7" s="71">
        <f t="shared" ref="AG7:AH7" si="52">(AG6/AG5)*100</f>
        <v>34.583512069570645</v>
      </c>
      <c r="AH7" s="71">
        <f t="shared" si="52"/>
        <v>32.92350491980806</v>
      </c>
      <c r="AI7" s="71">
        <f t="shared" ref="AI7:AJ7" si="53">(AI6/AI5)*100</f>
        <v>30.307111307836472</v>
      </c>
      <c r="AJ7" s="71">
        <f t="shared" si="53"/>
        <v>29.65340067162936</v>
      </c>
      <c r="AK7" s="71">
        <f t="shared" ref="AK7" si="54">(AK6/AK5)*100</f>
        <v>29.467307576964931</v>
      </c>
    </row>
    <row r="8" spans="1:37" s="7" customFormat="1">
      <c r="A8" s="15" t="s">
        <v>18</v>
      </c>
      <c r="B8" s="81">
        <v>48</v>
      </c>
      <c r="C8" s="7">
        <v>61</v>
      </c>
      <c r="D8" s="7">
        <v>83</v>
      </c>
      <c r="E8" s="7">
        <v>77</v>
      </c>
      <c r="F8" s="7">
        <v>96</v>
      </c>
      <c r="G8" s="7">
        <v>74</v>
      </c>
      <c r="H8" s="7">
        <v>94</v>
      </c>
      <c r="I8" s="7">
        <v>116</v>
      </c>
      <c r="J8" s="7">
        <v>105</v>
      </c>
      <c r="K8" s="7">
        <v>117</v>
      </c>
      <c r="L8" s="7">
        <v>127</v>
      </c>
      <c r="M8" s="7">
        <v>170</v>
      </c>
      <c r="N8" s="81">
        <v>5</v>
      </c>
      <c r="O8" s="7">
        <v>10</v>
      </c>
      <c r="P8" s="7">
        <v>15</v>
      </c>
      <c r="Q8" s="7">
        <v>10</v>
      </c>
      <c r="R8" s="7">
        <v>8</v>
      </c>
      <c r="S8" s="7">
        <v>11</v>
      </c>
      <c r="T8" s="7">
        <v>15</v>
      </c>
      <c r="U8" s="7">
        <v>12</v>
      </c>
      <c r="V8" s="7">
        <v>10</v>
      </c>
      <c r="W8" s="7">
        <v>20</v>
      </c>
      <c r="X8" s="7">
        <v>25</v>
      </c>
      <c r="Y8" s="7">
        <v>22</v>
      </c>
      <c r="Z8" s="74">
        <f t="shared" ref="Z8:Z23" si="55">B8+N8</f>
        <v>53</v>
      </c>
      <c r="AA8" s="74">
        <f t="shared" ref="AA8:AA23" si="56">C8+O8</f>
        <v>71</v>
      </c>
      <c r="AB8" s="74">
        <f t="shared" ref="AB8:AB23" si="57">D8+P8</f>
        <v>98</v>
      </c>
      <c r="AC8" s="74">
        <f t="shared" ref="AC8:AC23" si="58">E8+Q8</f>
        <v>87</v>
      </c>
      <c r="AD8" s="74">
        <f t="shared" ref="AD8:AD23" si="59">F8+R8</f>
        <v>104</v>
      </c>
      <c r="AE8" s="74">
        <f t="shared" ref="AE8:AE23" si="60">G8+S8</f>
        <v>85</v>
      </c>
      <c r="AF8" s="74">
        <f t="shared" ref="AF8:AF23" si="61">H8+T8</f>
        <v>109</v>
      </c>
      <c r="AG8" s="74">
        <f t="shared" ref="AG8:AG23" si="62">I8+U8</f>
        <v>128</v>
      </c>
      <c r="AH8" s="74">
        <f t="shared" ref="AH8:AH23" si="63">J8+V8</f>
        <v>115</v>
      </c>
      <c r="AI8" s="74">
        <f>K8+W8</f>
        <v>137</v>
      </c>
      <c r="AJ8" s="74">
        <f>L8+X8</f>
        <v>152</v>
      </c>
      <c r="AK8" s="74">
        <f>M8+Y8</f>
        <v>192</v>
      </c>
    </row>
    <row r="9" spans="1:37" s="7" customFormat="1">
      <c r="A9" s="15" t="s">
        <v>19</v>
      </c>
      <c r="B9" s="81">
        <v>128</v>
      </c>
      <c r="C9" s="7">
        <v>161</v>
      </c>
      <c r="D9" s="7">
        <v>196</v>
      </c>
      <c r="E9" s="7">
        <v>229</v>
      </c>
      <c r="F9" s="7">
        <v>262</v>
      </c>
      <c r="G9" s="7">
        <v>328</v>
      </c>
      <c r="H9" s="7">
        <v>358</v>
      </c>
      <c r="I9" s="7">
        <v>377</v>
      </c>
      <c r="J9" s="7">
        <v>448</v>
      </c>
      <c r="K9" s="7">
        <v>377</v>
      </c>
      <c r="L9" s="7">
        <v>518</v>
      </c>
      <c r="M9" s="7">
        <v>642</v>
      </c>
      <c r="N9" s="81">
        <v>3</v>
      </c>
      <c r="O9" s="7">
        <v>4</v>
      </c>
      <c r="P9" s="7">
        <v>8</v>
      </c>
      <c r="Q9" s="7">
        <v>24</v>
      </c>
      <c r="R9" s="7">
        <v>12</v>
      </c>
      <c r="S9" s="7">
        <v>18</v>
      </c>
      <c r="T9" s="7">
        <v>21</v>
      </c>
      <c r="U9" s="7">
        <v>13</v>
      </c>
      <c r="V9" s="7">
        <v>31</v>
      </c>
      <c r="W9" s="7">
        <v>17</v>
      </c>
      <c r="X9" s="7">
        <v>46</v>
      </c>
      <c r="Y9" s="7">
        <v>47</v>
      </c>
      <c r="Z9" s="74">
        <f t="shared" si="55"/>
        <v>131</v>
      </c>
      <c r="AA9" s="74">
        <f t="shared" si="56"/>
        <v>165</v>
      </c>
      <c r="AB9" s="74">
        <f t="shared" si="57"/>
        <v>204</v>
      </c>
      <c r="AC9" s="74">
        <f t="shared" si="58"/>
        <v>253</v>
      </c>
      <c r="AD9" s="74">
        <f t="shared" si="59"/>
        <v>274</v>
      </c>
      <c r="AE9" s="74">
        <f t="shared" si="60"/>
        <v>346</v>
      </c>
      <c r="AF9" s="74">
        <f t="shared" si="61"/>
        <v>379</v>
      </c>
      <c r="AG9" s="74">
        <f t="shared" si="62"/>
        <v>390</v>
      </c>
      <c r="AH9" s="74">
        <f t="shared" si="63"/>
        <v>479</v>
      </c>
      <c r="AI9" s="74">
        <f>K9+W9</f>
        <v>394</v>
      </c>
      <c r="AJ9" s="74">
        <f>L9+X9</f>
        <v>564</v>
      </c>
      <c r="AK9" s="74">
        <f>M9+Y9</f>
        <v>689</v>
      </c>
    </row>
    <row r="10" spans="1:37" s="7" customFormat="1">
      <c r="A10" s="15" t="s">
        <v>20</v>
      </c>
      <c r="B10" s="81">
        <v>48</v>
      </c>
      <c r="C10" s="7">
        <v>71</v>
      </c>
      <c r="D10" s="7">
        <v>82</v>
      </c>
      <c r="E10" s="7">
        <v>85</v>
      </c>
      <c r="F10" s="7">
        <v>77</v>
      </c>
      <c r="G10" s="7">
        <v>96</v>
      </c>
      <c r="H10" s="7">
        <v>76</v>
      </c>
      <c r="I10" s="7">
        <v>71</v>
      </c>
      <c r="J10" s="7">
        <v>63</v>
      </c>
      <c r="K10" s="7">
        <v>60</v>
      </c>
      <c r="L10" s="7">
        <v>49</v>
      </c>
      <c r="M10" s="7">
        <v>66</v>
      </c>
      <c r="N10" s="81">
        <v>20</v>
      </c>
      <c r="O10" s="7">
        <v>18</v>
      </c>
      <c r="P10" s="7">
        <v>23</v>
      </c>
      <c r="Q10" s="7">
        <v>5</v>
      </c>
      <c r="R10" s="7">
        <v>5</v>
      </c>
      <c r="S10" s="7">
        <v>3</v>
      </c>
      <c r="T10" s="7">
        <v>6</v>
      </c>
      <c r="U10" s="7">
        <v>2</v>
      </c>
      <c r="V10" s="7">
        <v>1</v>
      </c>
      <c r="W10" s="7">
        <v>2</v>
      </c>
      <c r="X10" s="7">
        <v>3</v>
      </c>
      <c r="Y10" s="7">
        <v>2</v>
      </c>
      <c r="Z10" s="74">
        <f t="shared" si="55"/>
        <v>68</v>
      </c>
      <c r="AA10" s="74">
        <f t="shared" si="56"/>
        <v>89</v>
      </c>
      <c r="AB10" s="74">
        <f t="shared" si="57"/>
        <v>105</v>
      </c>
      <c r="AC10" s="74">
        <f t="shared" si="58"/>
        <v>90</v>
      </c>
      <c r="AD10" s="74">
        <f t="shared" si="59"/>
        <v>82</v>
      </c>
      <c r="AE10" s="74">
        <f t="shared" si="60"/>
        <v>99</v>
      </c>
      <c r="AF10" s="74">
        <f t="shared" si="61"/>
        <v>82</v>
      </c>
      <c r="AG10" s="74">
        <f t="shared" si="62"/>
        <v>73</v>
      </c>
      <c r="AH10" s="74">
        <f t="shared" si="63"/>
        <v>64</v>
      </c>
      <c r="AI10" s="74">
        <f>K10+W10</f>
        <v>62</v>
      </c>
      <c r="AJ10" s="74">
        <f>L10+X10</f>
        <v>52</v>
      </c>
      <c r="AK10" s="74">
        <f>M10+Y10</f>
        <v>68</v>
      </c>
    </row>
    <row r="11" spans="1:37" s="7" customFormat="1">
      <c r="A11" s="15" t="s">
        <v>21</v>
      </c>
      <c r="B11" s="81">
        <v>8276</v>
      </c>
      <c r="C11" s="7">
        <v>9543</v>
      </c>
      <c r="D11" s="7">
        <v>12459</v>
      </c>
      <c r="E11" s="7">
        <v>10667</v>
      </c>
      <c r="F11" s="7">
        <v>10105</v>
      </c>
      <c r="G11" s="7">
        <v>9586</v>
      </c>
      <c r="H11" s="7">
        <v>8561</v>
      </c>
      <c r="I11" s="7">
        <v>8326</v>
      </c>
      <c r="J11" s="7">
        <v>8760</v>
      </c>
      <c r="K11" s="7">
        <v>8821</v>
      </c>
      <c r="L11" s="7">
        <v>8830</v>
      </c>
      <c r="M11" s="7">
        <v>7890</v>
      </c>
      <c r="N11" s="81">
        <v>171</v>
      </c>
      <c r="O11" s="7">
        <v>326</v>
      </c>
      <c r="P11" s="7">
        <v>270</v>
      </c>
      <c r="Q11" s="7">
        <v>215</v>
      </c>
      <c r="R11" s="7">
        <v>203</v>
      </c>
      <c r="S11" s="7">
        <v>216</v>
      </c>
      <c r="T11" s="7">
        <v>207</v>
      </c>
      <c r="U11" s="7">
        <v>255</v>
      </c>
      <c r="V11" s="7">
        <v>251</v>
      </c>
      <c r="W11" s="7">
        <v>239</v>
      </c>
      <c r="X11" s="7">
        <v>275</v>
      </c>
      <c r="Y11" s="7">
        <v>121</v>
      </c>
      <c r="Z11" s="74">
        <f t="shared" si="55"/>
        <v>8447</v>
      </c>
      <c r="AA11" s="74">
        <f t="shared" si="56"/>
        <v>9869</v>
      </c>
      <c r="AB11" s="74">
        <f t="shared" si="57"/>
        <v>12729</v>
      </c>
      <c r="AC11" s="74">
        <f t="shared" si="58"/>
        <v>10882</v>
      </c>
      <c r="AD11" s="74">
        <f t="shared" si="59"/>
        <v>10308</v>
      </c>
      <c r="AE11" s="74">
        <f t="shared" si="60"/>
        <v>9802</v>
      </c>
      <c r="AF11" s="74">
        <f t="shared" si="61"/>
        <v>8768</v>
      </c>
      <c r="AG11" s="74">
        <f t="shared" si="62"/>
        <v>8581</v>
      </c>
      <c r="AH11" s="74">
        <f t="shared" si="63"/>
        <v>9011</v>
      </c>
      <c r="AI11" s="74">
        <f>K11+W11</f>
        <v>9060</v>
      </c>
      <c r="AJ11" s="74">
        <f>L11+X11</f>
        <v>9105</v>
      </c>
      <c r="AK11" s="74">
        <f>M11+Y11</f>
        <v>8011</v>
      </c>
    </row>
    <row r="12" spans="1:37" s="7" customFormat="1">
      <c r="A12" s="15" t="s">
        <v>22</v>
      </c>
      <c r="B12" s="81">
        <v>377</v>
      </c>
      <c r="C12" s="7">
        <v>404</v>
      </c>
      <c r="D12" s="7">
        <v>779</v>
      </c>
      <c r="E12" s="7">
        <v>769</v>
      </c>
      <c r="F12" s="7">
        <v>803</v>
      </c>
      <c r="G12" s="7">
        <v>787</v>
      </c>
      <c r="H12" s="7">
        <v>764</v>
      </c>
      <c r="I12" s="7">
        <v>932</v>
      </c>
      <c r="J12" s="7">
        <v>1020</v>
      </c>
      <c r="K12" s="7">
        <v>964</v>
      </c>
      <c r="L12" s="7">
        <v>1086</v>
      </c>
      <c r="M12" s="7">
        <v>1088</v>
      </c>
      <c r="N12" s="81">
        <v>46</v>
      </c>
      <c r="O12" s="7">
        <v>18</v>
      </c>
      <c r="P12" s="7">
        <v>81</v>
      </c>
      <c r="Q12" s="7">
        <v>21</v>
      </c>
      <c r="R12" s="7">
        <v>16</v>
      </c>
      <c r="S12" s="7">
        <v>21</v>
      </c>
      <c r="T12" s="7">
        <v>30</v>
      </c>
      <c r="U12" s="7">
        <v>51</v>
      </c>
      <c r="V12" s="7">
        <v>46</v>
      </c>
      <c r="W12" s="7">
        <v>58</v>
      </c>
      <c r="X12" s="7">
        <v>70</v>
      </c>
      <c r="Y12" s="7">
        <v>69</v>
      </c>
      <c r="Z12" s="74">
        <f t="shared" si="55"/>
        <v>423</v>
      </c>
      <c r="AA12" s="74">
        <f t="shared" si="56"/>
        <v>422</v>
      </c>
      <c r="AB12" s="74">
        <f t="shared" si="57"/>
        <v>860</v>
      </c>
      <c r="AC12" s="74">
        <f t="shared" si="58"/>
        <v>790</v>
      </c>
      <c r="AD12" s="74">
        <f t="shared" si="59"/>
        <v>819</v>
      </c>
      <c r="AE12" s="74">
        <f t="shared" si="60"/>
        <v>808</v>
      </c>
      <c r="AF12" s="74">
        <f t="shared" si="61"/>
        <v>794</v>
      </c>
      <c r="AG12" s="74">
        <f t="shared" si="62"/>
        <v>983</v>
      </c>
      <c r="AH12" s="74">
        <f t="shared" si="63"/>
        <v>1066</v>
      </c>
      <c r="AI12" s="74">
        <f>K12+W12</f>
        <v>1022</v>
      </c>
      <c r="AJ12" s="74">
        <f>L12+X12</f>
        <v>1156</v>
      </c>
      <c r="AK12" s="74">
        <f>M12+Y12</f>
        <v>1157</v>
      </c>
    </row>
    <row r="13" spans="1:37" s="7" customFormat="1">
      <c r="A13" s="15" t="s">
        <v>23</v>
      </c>
      <c r="B13" s="81">
        <v>56</v>
      </c>
      <c r="C13" s="7">
        <v>71</v>
      </c>
      <c r="D13" s="7">
        <v>84</v>
      </c>
      <c r="E13" s="7">
        <v>85</v>
      </c>
      <c r="F13" s="7">
        <v>73</v>
      </c>
      <c r="G13" s="7">
        <v>93</v>
      </c>
      <c r="H13" s="7">
        <v>96</v>
      </c>
      <c r="I13" s="7">
        <v>99</v>
      </c>
      <c r="J13" s="7">
        <v>128</v>
      </c>
      <c r="K13" s="7">
        <v>145</v>
      </c>
      <c r="L13" s="7">
        <v>159</v>
      </c>
      <c r="M13" s="7">
        <v>175</v>
      </c>
      <c r="N13" s="81">
        <v>23</v>
      </c>
      <c r="O13" s="7">
        <v>12</v>
      </c>
      <c r="P13" s="7">
        <v>10</v>
      </c>
      <c r="Q13" s="7">
        <v>6</v>
      </c>
      <c r="R13" s="7">
        <v>3</v>
      </c>
      <c r="S13" s="7">
        <v>1</v>
      </c>
      <c r="T13" s="7">
        <v>3</v>
      </c>
      <c r="U13" s="7">
        <v>5</v>
      </c>
      <c r="V13" s="7">
        <v>10</v>
      </c>
      <c r="W13" s="7">
        <v>10</v>
      </c>
      <c r="X13" s="7">
        <v>10</v>
      </c>
      <c r="Y13" s="7">
        <v>7</v>
      </c>
      <c r="Z13" s="74">
        <f t="shared" si="55"/>
        <v>79</v>
      </c>
      <c r="AA13" s="74">
        <f t="shared" si="56"/>
        <v>83</v>
      </c>
      <c r="AB13" s="74">
        <f t="shared" si="57"/>
        <v>94</v>
      </c>
      <c r="AC13" s="74">
        <f t="shared" si="58"/>
        <v>91</v>
      </c>
      <c r="AD13" s="74">
        <f t="shared" si="59"/>
        <v>76</v>
      </c>
      <c r="AE13" s="74">
        <f t="shared" si="60"/>
        <v>94</v>
      </c>
      <c r="AF13" s="74">
        <f t="shared" si="61"/>
        <v>99</v>
      </c>
      <c r="AG13" s="74">
        <f t="shared" si="62"/>
        <v>104</v>
      </c>
      <c r="AH13" s="74">
        <f t="shared" si="63"/>
        <v>138</v>
      </c>
      <c r="AI13" s="74">
        <f>K13+W13</f>
        <v>155</v>
      </c>
      <c r="AJ13" s="74">
        <f>L13+X13</f>
        <v>169</v>
      </c>
      <c r="AK13" s="74">
        <f>M13+Y13</f>
        <v>182</v>
      </c>
    </row>
    <row r="14" spans="1:37" s="7" customFormat="1">
      <c r="A14" s="15" t="s">
        <v>24</v>
      </c>
      <c r="B14" s="81">
        <v>148</v>
      </c>
      <c r="C14" s="7">
        <v>107</v>
      </c>
      <c r="D14" s="7">
        <v>184</v>
      </c>
      <c r="E14" s="7">
        <v>236</v>
      </c>
      <c r="F14" s="7">
        <v>272</v>
      </c>
      <c r="G14" s="7">
        <v>486</v>
      </c>
      <c r="H14" s="7">
        <v>536</v>
      </c>
      <c r="I14" s="7">
        <v>585</v>
      </c>
      <c r="J14" s="7">
        <v>525</v>
      </c>
      <c r="K14" s="7">
        <v>545</v>
      </c>
      <c r="L14" s="7">
        <v>682</v>
      </c>
      <c r="M14" s="7">
        <v>697</v>
      </c>
      <c r="N14" s="81">
        <v>6</v>
      </c>
      <c r="O14" s="7">
        <v>6</v>
      </c>
      <c r="P14" s="7">
        <v>5</v>
      </c>
      <c r="Q14" s="7">
        <v>7</v>
      </c>
      <c r="R14" s="7">
        <v>1</v>
      </c>
      <c r="S14" s="7">
        <v>62</v>
      </c>
      <c r="T14" s="7">
        <v>56</v>
      </c>
      <c r="U14" s="7">
        <v>50</v>
      </c>
      <c r="V14" s="7">
        <v>60</v>
      </c>
      <c r="W14" s="7">
        <v>59</v>
      </c>
      <c r="X14" s="7">
        <v>72</v>
      </c>
      <c r="Y14" s="7">
        <v>99</v>
      </c>
      <c r="Z14" s="74">
        <f t="shared" si="55"/>
        <v>154</v>
      </c>
      <c r="AA14" s="74">
        <f t="shared" si="56"/>
        <v>113</v>
      </c>
      <c r="AB14" s="74">
        <f t="shared" si="57"/>
        <v>189</v>
      </c>
      <c r="AC14" s="74">
        <f t="shared" si="58"/>
        <v>243</v>
      </c>
      <c r="AD14" s="74">
        <f t="shared" si="59"/>
        <v>273</v>
      </c>
      <c r="AE14" s="74">
        <f t="shared" si="60"/>
        <v>548</v>
      </c>
      <c r="AF14" s="74">
        <f t="shared" si="61"/>
        <v>592</v>
      </c>
      <c r="AG14" s="74">
        <f t="shared" si="62"/>
        <v>635</v>
      </c>
      <c r="AH14" s="74">
        <f t="shared" si="63"/>
        <v>585</v>
      </c>
      <c r="AI14" s="74">
        <f>K14+W14</f>
        <v>604</v>
      </c>
      <c r="AJ14" s="74">
        <f>L14+X14</f>
        <v>754</v>
      </c>
      <c r="AK14" s="74">
        <f>M14+Y14</f>
        <v>796</v>
      </c>
    </row>
    <row r="15" spans="1:37" s="7" customFormat="1">
      <c r="A15" s="15" t="s">
        <v>25</v>
      </c>
      <c r="B15" s="81">
        <v>302</v>
      </c>
      <c r="C15" s="7">
        <v>390</v>
      </c>
      <c r="D15" s="7">
        <v>432</v>
      </c>
      <c r="E15" s="7">
        <v>453</v>
      </c>
      <c r="F15" s="7">
        <v>512</v>
      </c>
      <c r="G15" s="7">
        <v>536</v>
      </c>
      <c r="H15" s="7">
        <v>355</v>
      </c>
      <c r="I15" s="7">
        <v>421</v>
      </c>
      <c r="J15" s="7">
        <v>411</v>
      </c>
      <c r="K15" s="7">
        <v>408</v>
      </c>
      <c r="L15" s="7">
        <v>417</v>
      </c>
      <c r="M15" s="7">
        <v>470</v>
      </c>
      <c r="N15" s="81">
        <v>82</v>
      </c>
      <c r="O15" s="7">
        <v>64</v>
      </c>
      <c r="P15" s="7">
        <v>122</v>
      </c>
      <c r="Q15" s="7">
        <v>104</v>
      </c>
      <c r="R15" s="7">
        <v>95</v>
      </c>
      <c r="S15" s="7">
        <v>74</v>
      </c>
      <c r="T15" s="7">
        <v>36</v>
      </c>
      <c r="U15" s="7">
        <v>35</v>
      </c>
      <c r="V15" s="7">
        <v>22</v>
      </c>
      <c r="W15" s="7">
        <v>51</v>
      </c>
      <c r="X15" s="7">
        <v>55</v>
      </c>
      <c r="Y15" s="7">
        <v>42</v>
      </c>
      <c r="Z15" s="74">
        <f t="shared" si="55"/>
        <v>384</v>
      </c>
      <c r="AA15" s="74">
        <f t="shared" si="56"/>
        <v>454</v>
      </c>
      <c r="AB15" s="74">
        <f t="shared" si="57"/>
        <v>554</v>
      </c>
      <c r="AC15" s="74">
        <f t="shared" si="58"/>
        <v>557</v>
      </c>
      <c r="AD15" s="74">
        <f t="shared" si="59"/>
        <v>607</v>
      </c>
      <c r="AE15" s="74">
        <f t="shared" si="60"/>
        <v>610</v>
      </c>
      <c r="AF15" s="74">
        <f t="shared" si="61"/>
        <v>391</v>
      </c>
      <c r="AG15" s="74">
        <f t="shared" si="62"/>
        <v>456</v>
      </c>
      <c r="AH15" s="74">
        <f t="shared" si="63"/>
        <v>433</v>
      </c>
      <c r="AI15" s="74">
        <f>K15+W15</f>
        <v>459</v>
      </c>
      <c r="AJ15" s="74">
        <f>L15+X15</f>
        <v>472</v>
      </c>
      <c r="AK15" s="74">
        <f>M15+Y15</f>
        <v>512</v>
      </c>
    </row>
    <row r="16" spans="1:37" s="7" customFormat="1">
      <c r="A16" s="15" t="s">
        <v>26</v>
      </c>
      <c r="B16" s="81">
        <v>29</v>
      </c>
      <c r="C16" s="7">
        <v>19</v>
      </c>
      <c r="D16" s="7">
        <v>25</v>
      </c>
      <c r="E16" s="7">
        <v>20</v>
      </c>
      <c r="F16" s="7">
        <v>31</v>
      </c>
      <c r="G16" s="7">
        <v>57</v>
      </c>
      <c r="H16" s="7">
        <v>101</v>
      </c>
      <c r="I16" s="7">
        <v>92</v>
      </c>
      <c r="J16" s="7">
        <v>124</v>
      </c>
      <c r="K16" s="7">
        <v>136</v>
      </c>
      <c r="L16" s="7">
        <v>142</v>
      </c>
      <c r="M16" s="7">
        <v>185</v>
      </c>
      <c r="N16" s="81">
        <v>0</v>
      </c>
      <c r="O16" s="7">
        <v>0</v>
      </c>
      <c r="P16" s="7">
        <v>0</v>
      </c>
      <c r="Q16" s="7">
        <v>0</v>
      </c>
      <c r="R16" s="7">
        <v>0</v>
      </c>
      <c r="S16" s="7">
        <v>0</v>
      </c>
      <c r="T16" s="7">
        <v>2</v>
      </c>
      <c r="U16" s="7">
        <v>2</v>
      </c>
      <c r="V16" s="7">
        <v>1</v>
      </c>
      <c r="W16" s="7">
        <v>2</v>
      </c>
      <c r="X16" s="7">
        <v>3</v>
      </c>
      <c r="Y16" s="7">
        <v>1</v>
      </c>
      <c r="Z16" s="74">
        <f t="shared" si="55"/>
        <v>29</v>
      </c>
      <c r="AA16" s="74">
        <f t="shared" si="56"/>
        <v>19</v>
      </c>
      <c r="AB16" s="74">
        <f t="shared" si="57"/>
        <v>25</v>
      </c>
      <c r="AC16" s="74">
        <f t="shared" si="58"/>
        <v>20</v>
      </c>
      <c r="AD16" s="74">
        <f t="shared" si="59"/>
        <v>31</v>
      </c>
      <c r="AE16" s="74">
        <f t="shared" si="60"/>
        <v>57</v>
      </c>
      <c r="AF16" s="74">
        <f t="shared" si="61"/>
        <v>103</v>
      </c>
      <c r="AG16" s="74">
        <f t="shared" si="62"/>
        <v>94</v>
      </c>
      <c r="AH16" s="74">
        <f t="shared" si="63"/>
        <v>125</v>
      </c>
      <c r="AI16" s="74">
        <f>K16+W16</f>
        <v>138</v>
      </c>
      <c r="AJ16" s="74">
        <f>L16+X16</f>
        <v>145</v>
      </c>
      <c r="AK16" s="74">
        <f>M16+Y16</f>
        <v>186</v>
      </c>
    </row>
    <row r="17" spans="1:37" s="7" customFormat="1">
      <c r="A17" s="15" t="s">
        <v>27</v>
      </c>
      <c r="B17" s="81">
        <v>211</v>
      </c>
      <c r="C17" s="7">
        <v>233</v>
      </c>
      <c r="D17" s="7">
        <v>376</v>
      </c>
      <c r="E17" s="7">
        <v>347</v>
      </c>
      <c r="F17" s="7">
        <v>472</v>
      </c>
      <c r="G17" s="7">
        <v>597</v>
      </c>
      <c r="H17" s="7">
        <v>643</v>
      </c>
      <c r="I17" s="7">
        <v>612</v>
      </c>
      <c r="J17" s="7">
        <v>641</v>
      </c>
      <c r="K17" s="7">
        <v>570</v>
      </c>
      <c r="L17" s="7">
        <v>653</v>
      </c>
      <c r="M17" s="7">
        <v>728</v>
      </c>
      <c r="N17" s="81">
        <v>10</v>
      </c>
      <c r="O17" s="7">
        <v>14</v>
      </c>
      <c r="P17" s="7">
        <v>29</v>
      </c>
      <c r="Q17" s="7">
        <v>18</v>
      </c>
      <c r="R17" s="7">
        <v>41</v>
      </c>
      <c r="S17" s="7">
        <v>50</v>
      </c>
      <c r="T17" s="7">
        <v>61</v>
      </c>
      <c r="U17" s="7">
        <v>61</v>
      </c>
      <c r="V17" s="7">
        <v>80</v>
      </c>
      <c r="W17" s="7">
        <v>66</v>
      </c>
      <c r="X17" s="7">
        <v>70</v>
      </c>
      <c r="Y17" s="7">
        <v>85</v>
      </c>
      <c r="Z17" s="74">
        <f t="shared" si="55"/>
        <v>221</v>
      </c>
      <c r="AA17" s="74">
        <f t="shared" si="56"/>
        <v>247</v>
      </c>
      <c r="AB17" s="74">
        <f t="shared" si="57"/>
        <v>405</v>
      </c>
      <c r="AC17" s="74">
        <f t="shared" si="58"/>
        <v>365</v>
      </c>
      <c r="AD17" s="74">
        <f t="shared" si="59"/>
        <v>513</v>
      </c>
      <c r="AE17" s="74">
        <f t="shared" si="60"/>
        <v>647</v>
      </c>
      <c r="AF17" s="74">
        <f t="shared" si="61"/>
        <v>704</v>
      </c>
      <c r="AG17" s="74">
        <f t="shared" si="62"/>
        <v>673</v>
      </c>
      <c r="AH17" s="74">
        <f t="shared" si="63"/>
        <v>721</v>
      </c>
      <c r="AI17" s="74">
        <f>K17+W17</f>
        <v>636</v>
      </c>
      <c r="AJ17" s="74">
        <f>L17+X17</f>
        <v>723</v>
      </c>
      <c r="AK17" s="74">
        <f>M17+Y17</f>
        <v>813</v>
      </c>
    </row>
    <row r="18" spans="1:37" s="7" customFormat="1">
      <c r="A18" s="15" t="s">
        <v>28</v>
      </c>
      <c r="B18" s="81">
        <v>554</v>
      </c>
      <c r="C18" s="7">
        <v>530</v>
      </c>
      <c r="D18" s="7">
        <v>676</v>
      </c>
      <c r="E18" s="7">
        <v>680</v>
      </c>
      <c r="F18" s="7">
        <v>784</v>
      </c>
      <c r="G18" s="7">
        <v>836</v>
      </c>
      <c r="H18" s="7">
        <v>926</v>
      </c>
      <c r="I18" s="7">
        <v>985</v>
      </c>
      <c r="J18" s="7">
        <v>965</v>
      </c>
      <c r="K18" s="7">
        <v>1104</v>
      </c>
      <c r="L18" s="7">
        <v>1051</v>
      </c>
      <c r="M18" s="7">
        <v>1302</v>
      </c>
      <c r="N18" s="81">
        <v>11</v>
      </c>
      <c r="O18" s="7">
        <v>22</v>
      </c>
      <c r="P18" s="7">
        <v>6</v>
      </c>
      <c r="Q18" s="7">
        <v>5</v>
      </c>
      <c r="R18" s="7">
        <v>10</v>
      </c>
      <c r="S18" s="7">
        <v>11</v>
      </c>
      <c r="T18" s="7">
        <v>22</v>
      </c>
      <c r="U18" s="7">
        <v>33</v>
      </c>
      <c r="V18" s="7">
        <v>32</v>
      </c>
      <c r="W18" s="7">
        <v>47</v>
      </c>
      <c r="X18" s="7">
        <v>17</v>
      </c>
      <c r="Y18" s="7">
        <v>29</v>
      </c>
      <c r="Z18" s="74">
        <f t="shared" si="55"/>
        <v>565</v>
      </c>
      <c r="AA18" s="74">
        <f t="shared" si="56"/>
        <v>552</v>
      </c>
      <c r="AB18" s="74">
        <f t="shared" si="57"/>
        <v>682</v>
      </c>
      <c r="AC18" s="74">
        <f t="shared" si="58"/>
        <v>685</v>
      </c>
      <c r="AD18" s="74">
        <f t="shared" si="59"/>
        <v>794</v>
      </c>
      <c r="AE18" s="74">
        <f t="shared" si="60"/>
        <v>847</v>
      </c>
      <c r="AF18" s="74">
        <f t="shared" si="61"/>
        <v>948</v>
      </c>
      <c r="AG18" s="74">
        <f t="shared" si="62"/>
        <v>1018</v>
      </c>
      <c r="AH18" s="74">
        <f t="shared" si="63"/>
        <v>997</v>
      </c>
      <c r="AI18" s="74">
        <f>K18+W18</f>
        <v>1151</v>
      </c>
      <c r="AJ18" s="74">
        <f>L18+X18</f>
        <v>1068</v>
      </c>
      <c r="AK18" s="74">
        <f>M18+Y18</f>
        <v>1331</v>
      </c>
    </row>
    <row r="19" spans="1:37" s="7" customFormat="1">
      <c r="A19" s="15" t="s">
        <v>29</v>
      </c>
      <c r="B19" s="81">
        <v>42</v>
      </c>
      <c r="C19" s="7">
        <v>27</v>
      </c>
      <c r="D19" s="7">
        <v>69</v>
      </c>
      <c r="E19" s="7">
        <v>70</v>
      </c>
      <c r="F19" s="7">
        <v>91</v>
      </c>
      <c r="G19" s="7">
        <v>76</v>
      </c>
      <c r="H19" s="7">
        <v>112</v>
      </c>
      <c r="I19" s="7">
        <v>116</v>
      </c>
      <c r="J19" s="7">
        <v>111</v>
      </c>
      <c r="K19" s="7">
        <v>106</v>
      </c>
      <c r="L19" s="7">
        <v>176</v>
      </c>
      <c r="M19" s="7">
        <v>248</v>
      </c>
      <c r="N19" s="81">
        <v>3</v>
      </c>
      <c r="O19" s="7">
        <v>3</v>
      </c>
      <c r="P19" s="7">
        <v>1</v>
      </c>
      <c r="Q19" s="7">
        <v>0</v>
      </c>
      <c r="R19" s="7">
        <v>0</v>
      </c>
      <c r="S19" s="7">
        <v>0</v>
      </c>
      <c r="T19" s="7">
        <v>1</v>
      </c>
      <c r="U19" s="7">
        <v>2</v>
      </c>
      <c r="V19" s="7">
        <v>1</v>
      </c>
      <c r="W19" s="7">
        <v>0</v>
      </c>
      <c r="X19" s="7">
        <v>2</v>
      </c>
      <c r="Y19" s="7">
        <v>2</v>
      </c>
      <c r="Z19" s="74">
        <f t="shared" si="55"/>
        <v>45</v>
      </c>
      <c r="AA19" s="74">
        <f t="shared" si="56"/>
        <v>30</v>
      </c>
      <c r="AB19" s="74">
        <f t="shared" si="57"/>
        <v>70</v>
      </c>
      <c r="AC19" s="74">
        <f t="shared" si="58"/>
        <v>70</v>
      </c>
      <c r="AD19" s="74">
        <f t="shared" si="59"/>
        <v>91</v>
      </c>
      <c r="AE19" s="74">
        <f t="shared" si="60"/>
        <v>76</v>
      </c>
      <c r="AF19" s="74">
        <f t="shared" si="61"/>
        <v>113</v>
      </c>
      <c r="AG19" s="74">
        <f t="shared" si="62"/>
        <v>118</v>
      </c>
      <c r="AH19" s="74">
        <f t="shared" si="63"/>
        <v>112</v>
      </c>
      <c r="AI19" s="74">
        <f>K19+W19</f>
        <v>106</v>
      </c>
      <c r="AJ19" s="74">
        <f>L19+X19</f>
        <v>178</v>
      </c>
      <c r="AK19" s="74">
        <f>M19+Y19</f>
        <v>250</v>
      </c>
    </row>
    <row r="20" spans="1:37" s="7" customFormat="1">
      <c r="A20" s="15" t="s">
        <v>30</v>
      </c>
      <c r="B20" s="81">
        <v>165</v>
      </c>
      <c r="C20" s="7">
        <v>169</v>
      </c>
      <c r="D20" s="7">
        <v>291</v>
      </c>
      <c r="E20" s="7">
        <v>380</v>
      </c>
      <c r="F20" s="7">
        <v>300</v>
      </c>
      <c r="G20" s="7">
        <v>335</v>
      </c>
      <c r="H20" s="7">
        <v>344</v>
      </c>
      <c r="I20" s="7">
        <v>434</v>
      </c>
      <c r="J20" s="7">
        <v>498</v>
      </c>
      <c r="K20" s="7">
        <v>454</v>
      </c>
      <c r="L20" s="7">
        <v>463</v>
      </c>
      <c r="M20" s="7">
        <v>461</v>
      </c>
      <c r="N20" s="81">
        <v>23</v>
      </c>
      <c r="O20" s="7">
        <v>5</v>
      </c>
      <c r="P20" s="7">
        <v>22</v>
      </c>
      <c r="Q20" s="7">
        <v>14</v>
      </c>
      <c r="R20" s="7">
        <v>6</v>
      </c>
      <c r="S20" s="7">
        <v>3</v>
      </c>
      <c r="T20" s="7">
        <v>7</v>
      </c>
      <c r="U20" s="7">
        <v>9</v>
      </c>
      <c r="V20" s="7">
        <v>16</v>
      </c>
      <c r="W20" s="7">
        <v>11</v>
      </c>
      <c r="X20" s="7">
        <v>18</v>
      </c>
      <c r="Y20" s="7">
        <v>28</v>
      </c>
      <c r="Z20" s="74">
        <f t="shared" si="55"/>
        <v>188</v>
      </c>
      <c r="AA20" s="74">
        <f t="shared" si="56"/>
        <v>174</v>
      </c>
      <c r="AB20" s="74">
        <f t="shared" si="57"/>
        <v>313</v>
      </c>
      <c r="AC20" s="74">
        <f t="shared" si="58"/>
        <v>394</v>
      </c>
      <c r="AD20" s="74">
        <f t="shared" si="59"/>
        <v>306</v>
      </c>
      <c r="AE20" s="74">
        <f t="shared" si="60"/>
        <v>338</v>
      </c>
      <c r="AF20" s="74">
        <f t="shared" si="61"/>
        <v>351</v>
      </c>
      <c r="AG20" s="74">
        <f t="shared" si="62"/>
        <v>443</v>
      </c>
      <c r="AH20" s="74">
        <f t="shared" si="63"/>
        <v>514</v>
      </c>
      <c r="AI20" s="74">
        <f>K20+W20</f>
        <v>465</v>
      </c>
      <c r="AJ20" s="74">
        <f>L20+X20</f>
        <v>481</v>
      </c>
      <c r="AK20" s="74">
        <f>M20+Y20</f>
        <v>489</v>
      </c>
    </row>
    <row r="21" spans="1:37" s="7" customFormat="1">
      <c r="A21" s="15" t="s">
        <v>31</v>
      </c>
      <c r="B21" s="81">
        <v>14270</v>
      </c>
      <c r="C21" s="7">
        <v>14204</v>
      </c>
      <c r="D21" s="7">
        <v>19564</v>
      </c>
      <c r="E21" s="7">
        <v>18420</v>
      </c>
      <c r="F21" s="7">
        <v>19787</v>
      </c>
      <c r="G21" s="7">
        <v>18893</v>
      </c>
      <c r="H21" s="7">
        <v>19753</v>
      </c>
      <c r="I21" s="7">
        <v>20398</v>
      </c>
      <c r="J21" s="7">
        <v>19565</v>
      </c>
      <c r="K21" s="7">
        <v>16632</v>
      </c>
      <c r="L21" s="7">
        <v>17294</v>
      </c>
      <c r="M21" s="7">
        <v>18284</v>
      </c>
      <c r="N21" s="81">
        <v>339</v>
      </c>
      <c r="O21" s="7">
        <v>241</v>
      </c>
      <c r="P21" s="7">
        <v>239</v>
      </c>
      <c r="Q21" s="7">
        <v>215</v>
      </c>
      <c r="R21" s="7">
        <v>219</v>
      </c>
      <c r="S21" s="7">
        <v>170</v>
      </c>
      <c r="T21" s="7">
        <v>234</v>
      </c>
      <c r="U21" s="7">
        <v>239</v>
      </c>
      <c r="V21" s="7">
        <v>254</v>
      </c>
      <c r="W21" s="7">
        <v>219</v>
      </c>
      <c r="X21" s="7">
        <v>330</v>
      </c>
      <c r="Y21" s="7">
        <v>237</v>
      </c>
      <c r="Z21" s="74">
        <f t="shared" si="55"/>
        <v>14609</v>
      </c>
      <c r="AA21" s="74">
        <f t="shared" si="56"/>
        <v>14445</v>
      </c>
      <c r="AB21" s="74">
        <f t="shared" si="57"/>
        <v>19803</v>
      </c>
      <c r="AC21" s="74">
        <f t="shared" si="58"/>
        <v>18635</v>
      </c>
      <c r="AD21" s="74">
        <f t="shared" si="59"/>
        <v>20006</v>
      </c>
      <c r="AE21" s="74">
        <f t="shared" si="60"/>
        <v>19063</v>
      </c>
      <c r="AF21" s="74">
        <f t="shared" si="61"/>
        <v>19987</v>
      </c>
      <c r="AG21" s="74">
        <f t="shared" si="62"/>
        <v>20637</v>
      </c>
      <c r="AH21" s="74">
        <f t="shared" si="63"/>
        <v>19819</v>
      </c>
      <c r="AI21" s="74">
        <f>K21+W21</f>
        <v>16851</v>
      </c>
      <c r="AJ21" s="74">
        <f>L21+X21</f>
        <v>17624</v>
      </c>
      <c r="AK21" s="74">
        <f>M21+Y21</f>
        <v>18521</v>
      </c>
    </row>
    <row r="22" spans="1:37" s="7" customFormat="1">
      <c r="A22" s="15" t="s">
        <v>32</v>
      </c>
      <c r="B22" s="81">
        <v>260</v>
      </c>
      <c r="C22" s="7">
        <v>314</v>
      </c>
      <c r="D22" s="7">
        <v>682</v>
      </c>
      <c r="E22" s="7">
        <v>856</v>
      </c>
      <c r="F22" s="7">
        <v>789</v>
      </c>
      <c r="G22" s="7">
        <v>873</v>
      </c>
      <c r="H22" s="7">
        <v>1084</v>
      </c>
      <c r="I22" s="7">
        <v>1003</v>
      </c>
      <c r="J22" s="7">
        <v>935</v>
      </c>
      <c r="K22" s="7">
        <v>789</v>
      </c>
      <c r="L22" s="7">
        <v>1010</v>
      </c>
      <c r="M22" s="7">
        <v>1082</v>
      </c>
      <c r="N22" s="81">
        <v>188</v>
      </c>
      <c r="O22" s="7">
        <v>52</v>
      </c>
      <c r="P22" s="7">
        <v>115</v>
      </c>
      <c r="Q22" s="7">
        <v>128</v>
      </c>
      <c r="R22" s="7">
        <v>94</v>
      </c>
      <c r="S22" s="7">
        <v>87</v>
      </c>
      <c r="T22" s="7">
        <v>69</v>
      </c>
      <c r="U22" s="7">
        <v>93</v>
      </c>
      <c r="V22" s="7">
        <v>106</v>
      </c>
      <c r="W22" s="7">
        <v>108</v>
      </c>
      <c r="X22" s="7">
        <v>113</v>
      </c>
      <c r="Y22" s="7">
        <v>75</v>
      </c>
      <c r="Z22" s="74">
        <f t="shared" si="55"/>
        <v>448</v>
      </c>
      <c r="AA22" s="74">
        <f t="shared" si="56"/>
        <v>366</v>
      </c>
      <c r="AB22" s="74">
        <f t="shared" si="57"/>
        <v>797</v>
      </c>
      <c r="AC22" s="74">
        <f t="shared" si="58"/>
        <v>984</v>
      </c>
      <c r="AD22" s="74">
        <f t="shared" si="59"/>
        <v>883</v>
      </c>
      <c r="AE22" s="74">
        <f t="shared" si="60"/>
        <v>960</v>
      </c>
      <c r="AF22" s="74">
        <f t="shared" si="61"/>
        <v>1153</v>
      </c>
      <c r="AG22" s="74">
        <f t="shared" si="62"/>
        <v>1096</v>
      </c>
      <c r="AH22" s="74">
        <f t="shared" si="63"/>
        <v>1041</v>
      </c>
      <c r="AI22" s="74">
        <f>K22+W22</f>
        <v>897</v>
      </c>
      <c r="AJ22" s="74">
        <f>L22+X22</f>
        <v>1123</v>
      </c>
      <c r="AK22" s="74">
        <f>M22+Y22</f>
        <v>1157</v>
      </c>
    </row>
    <row r="23" spans="1:37" s="7" customFormat="1">
      <c r="A23" s="16" t="s">
        <v>33</v>
      </c>
      <c r="B23" s="81">
        <v>19</v>
      </c>
      <c r="C23" s="7">
        <v>15</v>
      </c>
      <c r="D23" s="7">
        <v>21</v>
      </c>
      <c r="E23" s="7">
        <v>26</v>
      </c>
      <c r="F23" s="7">
        <v>23</v>
      </c>
      <c r="G23" s="7">
        <v>34</v>
      </c>
      <c r="H23" s="7">
        <v>51</v>
      </c>
      <c r="I23" s="7">
        <v>43</v>
      </c>
      <c r="J23" s="7">
        <v>45</v>
      </c>
      <c r="K23" s="7">
        <v>43</v>
      </c>
      <c r="L23" s="7">
        <v>52</v>
      </c>
      <c r="M23" s="7">
        <v>36</v>
      </c>
      <c r="N23" s="81">
        <v>2</v>
      </c>
      <c r="O23" s="7">
        <v>3</v>
      </c>
      <c r="P23" s="7">
        <v>3</v>
      </c>
      <c r="Q23" s="7">
        <v>0</v>
      </c>
      <c r="R23" s="7">
        <v>4</v>
      </c>
      <c r="S23" s="7">
        <v>5</v>
      </c>
      <c r="T23" s="7">
        <v>2</v>
      </c>
      <c r="U23" s="7">
        <v>1</v>
      </c>
      <c r="V23" s="7">
        <v>2</v>
      </c>
      <c r="W23" s="7">
        <v>1</v>
      </c>
      <c r="X23" s="7">
        <v>2</v>
      </c>
      <c r="Y23" s="7">
        <v>1</v>
      </c>
      <c r="Z23" s="75">
        <f t="shared" si="55"/>
        <v>21</v>
      </c>
      <c r="AA23" s="75">
        <f t="shared" si="56"/>
        <v>18</v>
      </c>
      <c r="AB23" s="75">
        <f t="shared" si="57"/>
        <v>24</v>
      </c>
      <c r="AC23" s="75">
        <f t="shared" si="58"/>
        <v>26</v>
      </c>
      <c r="AD23" s="75">
        <f t="shared" si="59"/>
        <v>27</v>
      </c>
      <c r="AE23" s="75">
        <f t="shared" si="60"/>
        <v>39</v>
      </c>
      <c r="AF23" s="75">
        <f t="shared" si="61"/>
        <v>53</v>
      </c>
      <c r="AG23" s="75">
        <f t="shared" si="62"/>
        <v>44</v>
      </c>
      <c r="AH23" s="75">
        <f t="shared" si="63"/>
        <v>47</v>
      </c>
      <c r="AI23" s="75">
        <f>K23+W23</f>
        <v>44</v>
      </c>
      <c r="AJ23" s="75">
        <f>L23+X23</f>
        <v>54</v>
      </c>
      <c r="AK23" s="75">
        <f>M23+Y23</f>
        <v>37</v>
      </c>
    </row>
    <row r="24" spans="1:37" s="7" customFormat="1">
      <c r="A24" s="37" t="s">
        <v>34</v>
      </c>
      <c r="B24" s="79">
        <f t="shared" ref="B24" si="64">SUM(B26:B38)</f>
        <v>21457</v>
      </c>
      <c r="C24" s="27">
        <f t="shared" ref="C24:O24" si="65">SUM(C26:C38)</f>
        <v>26275</v>
      </c>
      <c r="D24" s="27">
        <f t="shared" ref="D24:E24" si="66">SUM(D26:D38)</f>
        <v>44005</v>
      </c>
      <c r="E24" s="27">
        <f t="shared" si="66"/>
        <v>47539</v>
      </c>
      <c r="F24" s="27">
        <f t="shared" ref="F24:H24" si="67">SUM(F26:F38)</f>
        <v>46215</v>
      </c>
      <c r="G24" s="27">
        <f t="shared" si="67"/>
        <v>43666</v>
      </c>
      <c r="H24" s="27">
        <f t="shared" si="67"/>
        <v>44174</v>
      </c>
      <c r="I24" s="27">
        <f t="shared" ref="I24:J24" si="68">SUM(I26:I38)</f>
        <v>48591</v>
      </c>
      <c r="J24" s="27">
        <f t="shared" si="68"/>
        <v>52240</v>
      </c>
      <c r="K24" s="27">
        <f t="shared" ref="K24:L24" si="69">SUM(K26:K38)</f>
        <v>54742</v>
      </c>
      <c r="L24" s="27">
        <f t="shared" si="69"/>
        <v>60933</v>
      </c>
      <c r="M24" s="27">
        <f t="shared" ref="M24" si="70">SUM(M26:M38)</f>
        <v>61564</v>
      </c>
      <c r="N24" s="79">
        <f t="shared" si="65"/>
        <v>1128</v>
      </c>
      <c r="O24" s="27">
        <f t="shared" si="65"/>
        <v>1232</v>
      </c>
      <c r="P24" s="27">
        <f t="shared" ref="P24:Q24" si="71">SUM(P26:P38)</f>
        <v>1916</v>
      </c>
      <c r="Q24" s="27">
        <f t="shared" si="71"/>
        <v>2238</v>
      </c>
      <c r="R24" s="27">
        <f t="shared" ref="R24:T24" si="72">SUM(R26:R38)</f>
        <v>1895</v>
      </c>
      <c r="S24" s="27">
        <f t="shared" si="72"/>
        <v>2089</v>
      </c>
      <c r="T24" s="27">
        <f t="shared" si="72"/>
        <v>2062</v>
      </c>
      <c r="U24" s="27">
        <f t="shared" ref="U24:V24" si="73">SUM(U26:U38)</f>
        <v>2263</v>
      </c>
      <c r="V24" s="27">
        <f t="shared" si="73"/>
        <v>2801</v>
      </c>
      <c r="W24" s="27">
        <f t="shared" ref="W24:X24" si="74">SUM(W26:W38)</f>
        <v>3220</v>
      </c>
      <c r="X24" s="27">
        <f t="shared" si="74"/>
        <v>3204</v>
      </c>
      <c r="Y24" s="27">
        <f t="shared" ref="Y24" si="75">SUM(Y26:Y38)</f>
        <v>3414</v>
      </c>
      <c r="Z24" s="70">
        <f t="shared" ref="Z24:AA24" si="76">SUM(Z26:Z38)</f>
        <v>22585</v>
      </c>
      <c r="AA24" s="70">
        <f t="shared" si="76"/>
        <v>27507</v>
      </c>
      <c r="AB24" s="70">
        <f t="shared" ref="AB24:AC24" si="77">SUM(AB26:AB38)</f>
        <v>45921</v>
      </c>
      <c r="AC24" s="70">
        <f t="shared" si="77"/>
        <v>49777</v>
      </c>
      <c r="AD24" s="70">
        <f t="shared" ref="AD24:AF24" si="78">SUM(AD26:AD38)</f>
        <v>48110</v>
      </c>
      <c r="AE24" s="70">
        <f t="shared" si="78"/>
        <v>45755</v>
      </c>
      <c r="AF24" s="70">
        <f t="shared" si="78"/>
        <v>46236</v>
      </c>
      <c r="AG24" s="70">
        <f t="shared" ref="AG24:AH24" si="79">SUM(AG26:AG38)</f>
        <v>50854</v>
      </c>
      <c r="AH24" s="70">
        <f t="shared" si="79"/>
        <v>55041</v>
      </c>
      <c r="AI24" s="70">
        <f t="shared" ref="AI24:AJ24" si="80">SUM(AI26:AI38)</f>
        <v>57962</v>
      </c>
      <c r="AJ24" s="70">
        <f t="shared" si="80"/>
        <v>64137</v>
      </c>
      <c r="AK24" s="70">
        <f t="shared" ref="AK24" si="81">SUM(AK26:AK38)</f>
        <v>64978</v>
      </c>
    </row>
    <row r="25" spans="1:37">
      <c r="A25" s="26" t="s">
        <v>17</v>
      </c>
      <c r="B25" s="80">
        <f t="shared" ref="B25" si="82">(B24/B5)*100</f>
        <v>36.339464146597564</v>
      </c>
      <c r="C25" s="26">
        <f t="shared" ref="C25:O25" si="83">(C24/C5)*100</f>
        <v>38.692623735402833</v>
      </c>
      <c r="D25" s="26">
        <f t="shared" ref="D25:E25" si="84">(D24/D5)*100</f>
        <v>44.315206445115813</v>
      </c>
      <c r="E25" s="26">
        <f t="shared" si="84"/>
        <v>47.519992003198716</v>
      </c>
      <c r="F25" s="26">
        <f t="shared" ref="F25:H25" si="85">(F24/F5)*100</f>
        <v>46.259409032671364</v>
      </c>
      <c r="G25" s="26">
        <f t="shared" si="85"/>
        <v>46.316705028798118</v>
      </c>
      <c r="H25" s="26">
        <f t="shared" si="85"/>
        <v>46.686676953645183</v>
      </c>
      <c r="I25" s="26">
        <f t="shared" ref="I25:J25" si="86">(I24/I5)*100</f>
        <v>49.328961260456424</v>
      </c>
      <c r="J25" s="26">
        <f t="shared" si="86"/>
        <v>50.943488224681843</v>
      </c>
      <c r="K25" s="26">
        <f t="shared" ref="K25:L25" si="87">(K24/K5)*100</f>
        <v>54.16514124573294</v>
      </c>
      <c r="L25" s="26">
        <f t="shared" si="87"/>
        <v>56.056633455689564</v>
      </c>
      <c r="M25" s="26">
        <f t="shared" ref="M25" si="88">(M24/M5)*100</f>
        <v>55.32151971532295</v>
      </c>
      <c r="N25" s="80">
        <f t="shared" si="83"/>
        <v>33.069481090589271</v>
      </c>
      <c r="O25" s="26">
        <f t="shared" si="83"/>
        <v>40.182648401826484</v>
      </c>
      <c r="P25" s="26">
        <f t="shared" ref="P25:Q25" si="89">(P24/P5)*100</f>
        <v>46.720312118995366</v>
      </c>
      <c r="Q25" s="26">
        <f t="shared" si="89"/>
        <v>58.586387434554979</v>
      </c>
      <c r="R25" s="26">
        <f t="shared" ref="R25:T25" si="90">(R24/R5)*100</f>
        <v>55.474238875878221</v>
      </c>
      <c r="S25" s="26">
        <f t="shared" si="90"/>
        <v>57.739082365948036</v>
      </c>
      <c r="T25" s="26">
        <f t="shared" si="90"/>
        <v>48.020493712156501</v>
      </c>
      <c r="U25" s="26">
        <f t="shared" ref="U25:V25" si="91">(U24/U5)*100</f>
        <v>55.629301868239921</v>
      </c>
      <c r="V25" s="26">
        <f t="shared" si="91"/>
        <v>61.25082003061447</v>
      </c>
      <c r="W25" s="26">
        <f t="shared" ref="W25:X25" si="92">(W24/W5)*100</f>
        <v>62.915201250488472</v>
      </c>
      <c r="X25" s="26">
        <f t="shared" si="92"/>
        <v>59.865470852017935</v>
      </c>
      <c r="Y25" s="26">
        <f t="shared" ref="Y25" si="93">(Y24/Y5)*100</f>
        <v>62.930875576036868</v>
      </c>
      <c r="Z25" s="71">
        <f t="shared" ref="Z25:AA25" si="94">(Z24/Z5)*100</f>
        <v>36.160878684534957</v>
      </c>
      <c r="AA25" s="71">
        <f t="shared" si="94"/>
        <v>38.756992095585645</v>
      </c>
      <c r="AB25" s="71">
        <f t="shared" ref="AB25:AC25" si="95">(AB24/AB5)*100</f>
        <v>44.410595642208492</v>
      </c>
      <c r="AC25" s="71">
        <f t="shared" si="95"/>
        <v>47.927017138455611</v>
      </c>
      <c r="AD25" s="71">
        <f t="shared" ref="AD25:AF25" si="96">(AD24/AD5)*100</f>
        <v>46.564072783584983</v>
      </c>
      <c r="AE25" s="71">
        <f t="shared" si="96"/>
        <v>46.738852852546096</v>
      </c>
      <c r="AF25" s="71">
        <f t="shared" si="96"/>
        <v>46.744581041734065</v>
      </c>
      <c r="AG25" s="71">
        <f t="shared" ref="AG25:AH25" si="97">(AG24/AG5)*100</f>
        <v>49.578832429902896</v>
      </c>
      <c r="AH25" s="71">
        <f t="shared" si="97"/>
        <v>51.383520976866635</v>
      </c>
      <c r="AI25" s="71">
        <f t="shared" ref="AI25:AJ25" si="98">(AI24/AI5)*100</f>
        <v>54.586892440409486</v>
      </c>
      <c r="AJ25" s="71">
        <f t="shared" si="98"/>
        <v>56.235368387826497</v>
      </c>
      <c r="AK25" s="71">
        <f t="shared" ref="AK25" si="99">(AK24/AK5)*100</f>
        <v>55.675226417842673</v>
      </c>
    </row>
    <row r="26" spans="1:37" s="7" customFormat="1">
      <c r="A26" s="15" t="s">
        <v>35</v>
      </c>
      <c r="B26" s="81">
        <v>21</v>
      </c>
      <c r="C26" s="7">
        <v>127</v>
      </c>
      <c r="D26" s="7">
        <v>139</v>
      </c>
      <c r="E26" s="7">
        <v>264</v>
      </c>
      <c r="F26" s="7">
        <v>410</v>
      </c>
      <c r="G26" s="7">
        <v>393</v>
      </c>
      <c r="H26" s="7">
        <v>489</v>
      </c>
      <c r="I26" s="7">
        <v>44</v>
      </c>
      <c r="J26" s="7">
        <v>50</v>
      </c>
      <c r="K26" s="7">
        <v>48</v>
      </c>
      <c r="L26" s="7">
        <v>59</v>
      </c>
      <c r="M26" s="7">
        <v>26</v>
      </c>
      <c r="N26" s="81">
        <v>5</v>
      </c>
      <c r="O26" s="7">
        <v>18</v>
      </c>
      <c r="P26" s="7">
        <v>39</v>
      </c>
      <c r="Q26" s="7">
        <v>32</v>
      </c>
      <c r="R26" s="7">
        <v>3</v>
      </c>
      <c r="S26" s="7">
        <v>4</v>
      </c>
      <c r="T26" s="7">
        <v>5</v>
      </c>
      <c r="U26" s="7">
        <v>4</v>
      </c>
      <c r="V26" s="7">
        <v>3</v>
      </c>
      <c r="W26" s="7">
        <v>2</v>
      </c>
      <c r="X26" s="7">
        <v>2</v>
      </c>
      <c r="Y26" s="7">
        <v>3</v>
      </c>
      <c r="Z26" s="74">
        <f t="shared" ref="Z26:Z38" si="100">B26+N26</f>
        <v>26</v>
      </c>
      <c r="AA26" s="74">
        <f t="shared" ref="AA26:AA38" si="101">C26+O26</f>
        <v>145</v>
      </c>
      <c r="AB26" s="74">
        <f t="shared" ref="AB26:AB38" si="102">D26+P26</f>
        <v>178</v>
      </c>
      <c r="AC26" s="74">
        <f t="shared" ref="AC26:AC38" si="103">E26+Q26</f>
        <v>296</v>
      </c>
      <c r="AD26" s="74">
        <f t="shared" ref="AD26:AD38" si="104">F26+R26</f>
        <v>413</v>
      </c>
      <c r="AE26" s="74">
        <f t="shared" ref="AE26:AE38" si="105">G26+S26</f>
        <v>397</v>
      </c>
      <c r="AF26" s="74">
        <f t="shared" ref="AF26:AF38" si="106">H26+T26</f>
        <v>494</v>
      </c>
      <c r="AG26" s="74">
        <f t="shared" ref="AG26:AG38" si="107">I26+U26</f>
        <v>48</v>
      </c>
      <c r="AH26" s="74">
        <f t="shared" ref="AH26:AH38" si="108">J26+V26</f>
        <v>53</v>
      </c>
      <c r="AI26" s="74">
        <f>K26+W26</f>
        <v>50</v>
      </c>
      <c r="AJ26" s="74">
        <f>L26+X26</f>
        <v>61</v>
      </c>
      <c r="AK26" s="74">
        <f>M26+Y26</f>
        <v>29</v>
      </c>
    </row>
    <row r="27" spans="1:37" s="7" customFormat="1">
      <c r="A27" s="15" t="s">
        <v>36</v>
      </c>
      <c r="B27" s="81">
        <v>3725</v>
      </c>
      <c r="C27" s="7">
        <v>3894</v>
      </c>
      <c r="D27" s="7">
        <v>5607</v>
      </c>
      <c r="E27" s="7">
        <v>6308</v>
      </c>
      <c r="F27" s="7">
        <v>6318</v>
      </c>
      <c r="G27" s="7">
        <v>6394</v>
      </c>
      <c r="H27" s="7">
        <v>6895</v>
      </c>
      <c r="I27" s="7">
        <v>6930</v>
      </c>
      <c r="J27" s="7">
        <v>6381</v>
      </c>
      <c r="K27" s="7">
        <v>6884</v>
      </c>
      <c r="L27" s="7">
        <v>7031</v>
      </c>
      <c r="M27" s="7">
        <v>6751</v>
      </c>
      <c r="N27" s="81">
        <v>171</v>
      </c>
      <c r="O27" s="7">
        <v>160</v>
      </c>
      <c r="P27" s="7">
        <v>194</v>
      </c>
      <c r="Q27" s="7">
        <v>180</v>
      </c>
      <c r="R27" s="7">
        <v>133</v>
      </c>
      <c r="S27" s="7">
        <v>153</v>
      </c>
      <c r="T27" s="7">
        <v>137</v>
      </c>
      <c r="U27" s="7">
        <v>134</v>
      </c>
      <c r="V27" s="7">
        <v>142</v>
      </c>
      <c r="W27" s="7">
        <v>162</v>
      </c>
      <c r="X27" s="7">
        <v>158</v>
      </c>
      <c r="Y27" s="7">
        <v>170</v>
      </c>
      <c r="Z27" s="74">
        <f t="shared" si="100"/>
        <v>3896</v>
      </c>
      <c r="AA27" s="74">
        <f t="shared" si="101"/>
        <v>4054</v>
      </c>
      <c r="AB27" s="74">
        <f t="shared" si="102"/>
        <v>5801</v>
      </c>
      <c r="AC27" s="74">
        <f t="shared" si="103"/>
        <v>6488</v>
      </c>
      <c r="AD27" s="74">
        <f t="shared" si="104"/>
        <v>6451</v>
      </c>
      <c r="AE27" s="74">
        <f t="shared" si="105"/>
        <v>6547</v>
      </c>
      <c r="AF27" s="74">
        <f t="shared" si="106"/>
        <v>7032</v>
      </c>
      <c r="AG27" s="74">
        <f t="shared" si="107"/>
        <v>7064</v>
      </c>
      <c r="AH27" s="74">
        <f t="shared" si="108"/>
        <v>6523</v>
      </c>
      <c r="AI27" s="74">
        <f>K27+W27</f>
        <v>7046</v>
      </c>
      <c r="AJ27" s="74">
        <f>L27+X27</f>
        <v>7189</v>
      </c>
      <c r="AK27" s="74">
        <f>M27+Y27</f>
        <v>6921</v>
      </c>
    </row>
    <row r="28" spans="1:37" s="7" customFormat="1">
      <c r="A28" s="15" t="s">
        <v>37</v>
      </c>
      <c r="B28" s="81">
        <v>14546</v>
      </c>
      <c r="C28" s="7">
        <v>17983</v>
      </c>
      <c r="D28" s="7">
        <v>31753</v>
      </c>
      <c r="E28" s="7">
        <v>34093</v>
      </c>
      <c r="F28" s="7">
        <v>31693</v>
      </c>
      <c r="G28" s="7">
        <v>29794</v>
      </c>
      <c r="H28" s="7">
        <v>29533</v>
      </c>
      <c r="I28" s="7">
        <v>34095</v>
      </c>
      <c r="J28" s="7">
        <v>35684</v>
      </c>
      <c r="K28" s="7">
        <v>38415</v>
      </c>
      <c r="L28" s="7">
        <v>44395</v>
      </c>
      <c r="M28" s="7">
        <v>46475</v>
      </c>
      <c r="N28" s="81">
        <v>678</v>
      </c>
      <c r="O28" s="7">
        <v>755</v>
      </c>
      <c r="P28" s="7">
        <v>1338</v>
      </c>
      <c r="Q28" s="7">
        <v>1752</v>
      </c>
      <c r="R28" s="7">
        <v>1460</v>
      </c>
      <c r="S28" s="7">
        <v>1606</v>
      </c>
      <c r="T28" s="7">
        <v>1589</v>
      </c>
      <c r="U28" s="7">
        <v>1851</v>
      </c>
      <c r="V28" s="7">
        <v>2339</v>
      </c>
      <c r="W28" s="7">
        <v>2724</v>
      </c>
      <c r="X28" s="7">
        <v>2569</v>
      </c>
      <c r="Y28" s="7">
        <v>2728</v>
      </c>
      <c r="Z28" s="74">
        <f t="shared" si="100"/>
        <v>15224</v>
      </c>
      <c r="AA28" s="74">
        <f t="shared" si="101"/>
        <v>18738</v>
      </c>
      <c r="AB28" s="74">
        <f t="shared" si="102"/>
        <v>33091</v>
      </c>
      <c r="AC28" s="74">
        <f t="shared" si="103"/>
        <v>35845</v>
      </c>
      <c r="AD28" s="74">
        <f t="shared" si="104"/>
        <v>33153</v>
      </c>
      <c r="AE28" s="74">
        <f t="shared" si="105"/>
        <v>31400</v>
      </c>
      <c r="AF28" s="74">
        <f t="shared" si="106"/>
        <v>31122</v>
      </c>
      <c r="AG28" s="74">
        <f t="shared" si="107"/>
        <v>35946</v>
      </c>
      <c r="AH28" s="74">
        <f t="shared" si="108"/>
        <v>38023</v>
      </c>
      <c r="AI28" s="74">
        <f>K28+W28</f>
        <v>41139</v>
      </c>
      <c r="AJ28" s="74">
        <f>L28+X28</f>
        <v>46964</v>
      </c>
      <c r="AK28" s="74">
        <f>M28+Y28</f>
        <v>49203</v>
      </c>
    </row>
    <row r="29" spans="1:37" s="7" customFormat="1">
      <c r="A29" s="15" t="s">
        <v>38</v>
      </c>
      <c r="B29" s="81">
        <v>753</v>
      </c>
      <c r="C29" s="7">
        <v>961</v>
      </c>
      <c r="D29" s="7">
        <v>1369</v>
      </c>
      <c r="E29" s="7">
        <v>1383</v>
      </c>
      <c r="F29" s="7">
        <v>1594</v>
      </c>
      <c r="G29" s="7">
        <v>1571</v>
      </c>
      <c r="H29" s="7">
        <v>1608</v>
      </c>
      <c r="I29" s="7">
        <v>1356</v>
      </c>
      <c r="J29" s="7">
        <v>1521</v>
      </c>
      <c r="K29" s="7">
        <v>1771</v>
      </c>
      <c r="L29" s="7">
        <v>1895</v>
      </c>
      <c r="M29" s="7">
        <v>1613</v>
      </c>
      <c r="N29" s="81">
        <v>21</v>
      </c>
      <c r="O29" s="7">
        <v>17</v>
      </c>
      <c r="P29" s="7">
        <v>15</v>
      </c>
      <c r="Q29" s="7">
        <v>13</v>
      </c>
      <c r="R29" s="7">
        <v>17</v>
      </c>
      <c r="S29" s="7">
        <v>29</v>
      </c>
      <c r="T29" s="7">
        <v>14</v>
      </c>
      <c r="U29" s="7">
        <v>53</v>
      </c>
      <c r="V29" s="7">
        <v>27</v>
      </c>
      <c r="W29" s="7">
        <v>58</v>
      </c>
      <c r="X29" s="7">
        <v>117</v>
      </c>
      <c r="Y29" s="7">
        <v>70</v>
      </c>
      <c r="Z29" s="74">
        <f t="shared" si="100"/>
        <v>774</v>
      </c>
      <c r="AA29" s="74">
        <f t="shared" si="101"/>
        <v>978</v>
      </c>
      <c r="AB29" s="74">
        <f t="shared" si="102"/>
        <v>1384</v>
      </c>
      <c r="AC29" s="74">
        <f t="shared" si="103"/>
        <v>1396</v>
      </c>
      <c r="AD29" s="74">
        <f t="shared" si="104"/>
        <v>1611</v>
      </c>
      <c r="AE29" s="74">
        <f t="shared" si="105"/>
        <v>1600</v>
      </c>
      <c r="AF29" s="74">
        <f t="shared" si="106"/>
        <v>1622</v>
      </c>
      <c r="AG29" s="74">
        <f t="shared" si="107"/>
        <v>1409</v>
      </c>
      <c r="AH29" s="74">
        <f t="shared" si="108"/>
        <v>1548</v>
      </c>
      <c r="AI29" s="74">
        <f>K29+W29</f>
        <v>1829</v>
      </c>
      <c r="AJ29" s="74">
        <f>L29+X29</f>
        <v>2012</v>
      </c>
      <c r="AK29" s="74">
        <f>M29+Y29</f>
        <v>1683</v>
      </c>
    </row>
    <row r="30" spans="1:37" s="7" customFormat="1">
      <c r="A30" s="15" t="s">
        <v>39</v>
      </c>
      <c r="B30" s="81">
        <v>8</v>
      </c>
      <c r="C30" s="7">
        <v>17</v>
      </c>
      <c r="D30" s="7">
        <v>52</v>
      </c>
      <c r="E30" s="7">
        <v>69</v>
      </c>
      <c r="F30" s="7">
        <v>76</v>
      </c>
      <c r="G30" s="7">
        <v>80</v>
      </c>
      <c r="H30" s="7">
        <v>99</v>
      </c>
      <c r="I30" s="7">
        <v>133</v>
      </c>
      <c r="J30" s="7">
        <v>128</v>
      </c>
      <c r="K30" s="7">
        <v>151</v>
      </c>
      <c r="L30" s="7">
        <v>181</v>
      </c>
      <c r="M30" s="7">
        <v>128</v>
      </c>
      <c r="N30" s="81">
        <v>14</v>
      </c>
      <c r="O30" s="7">
        <v>9</v>
      </c>
      <c r="P30" s="7">
        <v>16</v>
      </c>
      <c r="Q30" s="7">
        <v>25</v>
      </c>
      <c r="R30" s="7">
        <v>36</v>
      </c>
      <c r="S30" s="7">
        <v>40</v>
      </c>
      <c r="T30" s="7">
        <v>63</v>
      </c>
      <c r="U30" s="7">
        <v>54</v>
      </c>
      <c r="V30" s="7">
        <v>47</v>
      </c>
      <c r="W30" s="7">
        <v>53</v>
      </c>
      <c r="X30" s="7">
        <v>83</v>
      </c>
      <c r="Y30" s="7">
        <v>63</v>
      </c>
      <c r="Z30" s="74">
        <f t="shared" si="100"/>
        <v>22</v>
      </c>
      <c r="AA30" s="74">
        <f t="shared" si="101"/>
        <v>26</v>
      </c>
      <c r="AB30" s="74">
        <f t="shared" si="102"/>
        <v>68</v>
      </c>
      <c r="AC30" s="74">
        <f t="shared" si="103"/>
        <v>94</v>
      </c>
      <c r="AD30" s="74">
        <f t="shared" si="104"/>
        <v>112</v>
      </c>
      <c r="AE30" s="74">
        <f t="shared" si="105"/>
        <v>120</v>
      </c>
      <c r="AF30" s="74">
        <f t="shared" si="106"/>
        <v>162</v>
      </c>
      <c r="AG30" s="74">
        <f t="shared" si="107"/>
        <v>187</v>
      </c>
      <c r="AH30" s="74">
        <f t="shared" si="108"/>
        <v>175</v>
      </c>
      <c r="AI30" s="74">
        <f>K30+W30</f>
        <v>204</v>
      </c>
      <c r="AJ30" s="74">
        <f>L30+X30</f>
        <v>264</v>
      </c>
      <c r="AK30" s="74">
        <f>M30+Y30</f>
        <v>191</v>
      </c>
    </row>
    <row r="31" spans="1:37" s="7" customFormat="1">
      <c r="A31" s="15" t="s">
        <v>40</v>
      </c>
      <c r="B31" s="81">
        <v>160</v>
      </c>
      <c r="C31" s="7">
        <v>116</v>
      </c>
      <c r="D31" s="7">
        <v>159</v>
      </c>
      <c r="E31" s="7">
        <v>182</v>
      </c>
      <c r="F31" s="7">
        <v>226</v>
      </c>
      <c r="G31" s="7">
        <v>240</v>
      </c>
      <c r="H31" s="7">
        <v>239</v>
      </c>
      <c r="I31" s="7">
        <v>240</v>
      </c>
      <c r="J31" s="7">
        <v>243</v>
      </c>
      <c r="K31" s="7">
        <v>300</v>
      </c>
      <c r="L31" s="7">
        <v>322</v>
      </c>
      <c r="M31" s="7">
        <v>494</v>
      </c>
      <c r="N31" s="81">
        <v>11</v>
      </c>
      <c r="O31" s="7">
        <v>9</v>
      </c>
      <c r="P31" s="7">
        <v>2</v>
      </c>
      <c r="Q31" s="7">
        <v>6</v>
      </c>
      <c r="R31" s="7">
        <v>2</v>
      </c>
      <c r="S31" s="7">
        <v>3</v>
      </c>
      <c r="T31" s="7">
        <v>7</v>
      </c>
      <c r="U31" s="7">
        <v>1</v>
      </c>
      <c r="V31" s="7">
        <v>3</v>
      </c>
      <c r="W31" s="7">
        <v>5</v>
      </c>
      <c r="X31" s="7">
        <v>9</v>
      </c>
      <c r="Y31" s="7">
        <v>20</v>
      </c>
      <c r="Z31" s="74">
        <f t="shared" si="100"/>
        <v>171</v>
      </c>
      <c r="AA31" s="74">
        <f t="shared" si="101"/>
        <v>125</v>
      </c>
      <c r="AB31" s="74">
        <f t="shared" si="102"/>
        <v>161</v>
      </c>
      <c r="AC31" s="74">
        <f t="shared" si="103"/>
        <v>188</v>
      </c>
      <c r="AD31" s="74">
        <f t="shared" si="104"/>
        <v>228</v>
      </c>
      <c r="AE31" s="74">
        <f t="shared" si="105"/>
        <v>243</v>
      </c>
      <c r="AF31" s="74">
        <f t="shared" si="106"/>
        <v>246</v>
      </c>
      <c r="AG31" s="74">
        <f t="shared" si="107"/>
        <v>241</v>
      </c>
      <c r="AH31" s="74">
        <f t="shared" si="108"/>
        <v>246</v>
      </c>
      <c r="AI31" s="74">
        <f>K31+W31</f>
        <v>305</v>
      </c>
      <c r="AJ31" s="74">
        <f>L31+X31</f>
        <v>331</v>
      </c>
      <c r="AK31" s="74">
        <f>M31+Y31</f>
        <v>514</v>
      </c>
    </row>
    <row r="32" spans="1:37" s="7" customFormat="1">
      <c r="A32" s="15" t="s">
        <v>41</v>
      </c>
      <c r="B32" s="81">
        <v>6</v>
      </c>
      <c r="C32" s="7">
        <v>8</v>
      </c>
      <c r="D32" s="7">
        <v>16</v>
      </c>
      <c r="E32" s="7">
        <v>20</v>
      </c>
      <c r="F32" s="7">
        <v>28</v>
      </c>
      <c r="G32" s="7">
        <v>15</v>
      </c>
      <c r="H32" s="7">
        <v>23</v>
      </c>
      <c r="I32" s="7">
        <v>19</v>
      </c>
      <c r="J32" s="7">
        <v>22</v>
      </c>
      <c r="K32" s="7">
        <v>18</v>
      </c>
      <c r="L32" s="7">
        <v>40</v>
      </c>
      <c r="M32" s="7">
        <v>31</v>
      </c>
      <c r="N32" s="81">
        <v>3</v>
      </c>
      <c r="O32" s="7">
        <v>2</v>
      </c>
      <c r="P32" s="7">
        <v>1</v>
      </c>
      <c r="Q32" s="7">
        <v>0</v>
      </c>
      <c r="R32" s="7">
        <v>6</v>
      </c>
      <c r="S32" s="7">
        <v>3</v>
      </c>
      <c r="T32" s="7">
        <v>6</v>
      </c>
      <c r="U32" s="7">
        <v>7</v>
      </c>
      <c r="V32" s="7">
        <v>11</v>
      </c>
      <c r="W32" s="7">
        <v>12</v>
      </c>
      <c r="X32" s="7">
        <v>7</v>
      </c>
      <c r="Y32" s="7">
        <v>8</v>
      </c>
      <c r="Z32" s="74">
        <f t="shared" si="100"/>
        <v>9</v>
      </c>
      <c r="AA32" s="74">
        <f t="shared" si="101"/>
        <v>10</v>
      </c>
      <c r="AB32" s="74">
        <f t="shared" si="102"/>
        <v>17</v>
      </c>
      <c r="AC32" s="74">
        <f t="shared" si="103"/>
        <v>20</v>
      </c>
      <c r="AD32" s="74">
        <f t="shared" si="104"/>
        <v>34</v>
      </c>
      <c r="AE32" s="74">
        <f t="shared" si="105"/>
        <v>18</v>
      </c>
      <c r="AF32" s="74">
        <f t="shared" si="106"/>
        <v>29</v>
      </c>
      <c r="AG32" s="74">
        <f t="shared" si="107"/>
        <v>26</v>
      </c>
      <c r="AH32" s="74">
        <f t="shared" si="108"/>
        <v>33</v>
      </c>
      <c r="AI32" s="74">
        <f>K32+W32</f>
        <v>30</v>
      </c>
      <c r="AJ32" s="74">
        <f>L32+X32</f>
        <v>47</v>
      </c>
      <c r="AK32" s="74">
        <f>M32+Y32</f>
        <v>39</v>
      </c>
    </row>
    <row r="33" spans="1:37" s="7" customFormat="1">
      <c r="A33" s="15" t="s">
        <v>42</v>
      </c>
      <c r="B33" s="81">
        <v>212</v>
      </c>
      <c r="C33" s="7">
        <v>306</v>
      </c>
      <c r="D33" s="7">
        <v>704</v>
      </c>
      <c r="E33" s="7">
        <v>1007</v>
      </c>
      <c r="F33" s="7">
        <v>939</v>
      </c>
      <c r="G33" s="7">
        <v>759</v>
      </c>
      <c r="H33" s="7">
        <v>929</v>
      </c>
      <c r="I33" s="7">
        <v>877</v>
      </c>
      <c r="J33" s="7">
        <v>788</v>
      </c>
      <c r="K33" s="7">
        <v>871</v>
      </c>
      <c r="L33" s="7">
        <v>985</v>
      </c>
      <c r="M33" s="7">
        <v>896</v>
      </c>
      <c r="N33" s="81">
        <v>33</v>
      </c>
      <c r="O33" s="7">
        <v>67</v>
      </c>
      <c r="P33" s="7">
        <v>58</v>
      </c>
      <c r="Q33" s="7">
        <v>22</v>
      </c>
      <c r="R33" s="7">
        <v>22</v>
      </c>
      <c r="S33" s="7">
        <v>18</v>
      </c>
      <c r="T33" s="7">
        <v>25</v>
      </c>
      <c r="U33" s="7">
        <v>16</v>
      </c>
      <c r="V33" s="7">
        <v>15</v>
      </c>
      <c r="W33" s="7">
        <v>14</v>
      </c>
      <c r="X33" s="7">
        <v>12</v>
      </c>
      <c r="Y33" s="7">
        <v>18</v>
      </c>
      <c r="Z33" s="74">
        <f t="shared" si="100"/>
        <v>245</v>
      </c>
      <c r="AA33" s="74">
        <f t="shared" si="101"/>
        <v>373</v>
      </c>
      <c r="AB33" s="74">
        <f t="shared" si="102"/>
        <v>762</v>
      </c>
      <c r="AC33" s="74">
        <f t="shared" si="103"/>
        <v>1029</v>
      </c>
      <c r="AD33" s="74">
        <f t="shared" si="104"/>
        <v>961</v>
      </c>
      <c r="AE33" s="74">
        <f t="shared" si="105"/>
        <v>777</v>
      </c>
      <c r="AF33" s="74">
        <f t="shared" si="106"/>
        <v>954</v>
      </c>
      <c r="AG33" s="74">
        <f t="shared" si="107"/>
        <v>893</v>
      </c>
      <c r="AH33" s="74">
        <f t="shared" si="108"/>
        <v>803</v>
      </c>
      <c r="AI33" s="74">
        <f>K33+W33</f>
        <v>885</v>
      </c>
      <c r="AJ33" s="74">
        <f>L33+X33</f>
        <v>997</v>
      </c>
      <c r="AK33" s="74">
        <f>M33+Y33</f>
        <v>914</v>
      </c>
    </row>
    <row r="34" spans="1:37" s="7" customFormat="1">
      <c r="A34" s="15" t="s">
        <v>43</v>
      </c>
      <c r="B34" s="81">
        <v>989</v>
      </c>
      <c r="C34" s="7">
        <v>1050</v>
      </c>
      <c r="D34" s="7">
        <v>2132</v>
      </c>
      <c r="E34" s="7">
        <v>2208</v>
      </c>
      <c r="F34" s="7">
        <v>2774</v>
      </c>
      <c r="G34" s="7">
        <v>2268</v>
      </c>
      <c r="H34" s="7">
        <v>2169</v>
      </c>
      <c r="I34" s="7">
        <v>2247</v>
      </c>
      <c r="J34" s="7">
        <v>4488</v>
      </c>
      <c r="K34" s="7">
        <v>3254</v>
      </c>
      <c r="L34" s="7">
        <v>3062</v>
      </c>
      <c r="M34" s="7">
        <v>2330</v>
      </c>
      <c r="N34" s="81">
        <v>17</v>
      </c>
      <c r="O34" s="7">
        <v>39</v>
      </c>
      <c r="P34" s="7">
        <v>39</v>
      </c>
      <c r="Q34" s="7">
        <v>34</v>
      </c>
      <c r="R34" s="7">
        <v>65</v>
      </c>
      <c r="S34" s="7">
        <v>63</v>
      </c>
      <c r="T34" s="7">
        <v>53</v>
      </c>
      <c r="U34" s="7">
        <v>20</v>
      </c>
      <c r="V34" s="7">
        <v>21</v>
      </c>
      <c r="W34" s="7">
        <v>20</v>
      </c>
      <c r="X34" s="7">
        <v>22</v>
      </c>
      <c r="Y34" s="7">
        <v>18</v>
      </c>
      <c r="Z34" s="74">
        <f t="shared" si="100"/>
        <v>1006</v>
      </c>
      <c r="AA34" s="74">
        <f t="shared" si="101"/>
        <v>1089</v>
      </c>
      <c r="AB34" s="74">
        <f t="shared" si="102"/>
        <v>2171</v>
      </c>
      <c r="AC34" s="74">
        <f t="shared" si="103"/>
        <v>2242</v>
      </c>
      <c r="AD34" s="74">
        <f t="shared" si="104"/>
        <v>2839</v>
      </c>
      <c r="AE34" s="74">
        <f t="shared" si="105"/>
        <v>2331</v>
      </c>
      <c r="AF34" s="74">
        <f t="shared" si="106"/>
        <v>2222</v>
      </c>
      <c r="AG34" s="74">
        <f t="shared" si="107"/>
        <v>2267</v>
      </c>
      <c r="AH34" s="74">
        <f t="shared" si="108"/>
        <v>4509</v>
      </c>
      <c r="AI34" s="74">
        <f>K34+W34</f>
        <v>3274</v>
      </c>
      <c r="AJ34" s="74">
        <f>L34+X34</f>
        <v>3084</v>
      </c>
      <c r="AK34" s="74">
        <f>M34+Y34</f>
        <v>2348</v>
      </c>
    </row>
    <row r="35" spans="1:37" s="7" customFormat="1">
      <c r="A35" s="15" t="s">
        <v>44</v>
      </c>
      <c r="B35" s="81">
        <v>262</v>
      </c>
      <c r="C35" s="7">
        <v>335</v>
      </c>
      <c r="D35" s="7">
        <v>534</v>
      </c>
      <c r="E35" s="7">
        <v>503</v>
      </c>
      <c r="F35" s="7">
        <v>529</v>
      </c>
      <c r="G35" s="7">
        <v>419</v>
      </c>
      <c r="H35" s="7">
        <v>478</v>
      </c>
      <c r="I35" s="7">
        <v>554</v>
      </c>
      <c r="J35" s="7">
        <v>499</v>
      </c>
      <c r="K35" s="7">
        <v>583</v>
      </c>
      <c r="L35" s="7">
        <v>572</v>
      </c>
      <c r="M35" s="7">
        <v>430</v>
      </c>
      <c r="N35" s="81">
        <v>19</v>
      </c>
      <c r="O35" s="7">
        <v>9</v>
      </c>
      <c r="P35" s="7">
        <v>73</v>
      </c>
      <c r="Q35" s="7">
        <v>11</v>
      </c>
      <c r="R35" s="7">
        <v>13</v>
      </c>
      <c r="S35" s="7">
        <v>9</v>
      </c>
      <c r="T35" s="7">
        <v>20</v>
      </c>
      <c r="U35" s="7">
        <v>18</v>
      </c>
      <c r="V35" s="7">
        <v>23</v>
      </c>
      <c r="W35" s="7">
        <v>27</v>
      </c>
      <c r="X35" s="7">
        <v>32</v>
      </c>
      <c r="Y35" s="7">
        <v>30</v>
      </c>
      <c r="Z35" s="74">
        <f t="shared" si="100"/>
        <v>281</v>
      </c>
      <c r="AA35" s="74">
        <f t="shared" si="101"/>
        <v>344</v>
      </c>
      <c r="AB35" s="74">
        <f t="shared" si="102"/>
        <v>607</v>
      </c>
      <c r="AC35" s="74">
        <f t="shared" si="103"/>
        <v>514</v>
      </c>
      <c r="AD35" s="74">
        <f t="shared" si="104"/>
        <v>542</v>
      </c>
      <c r="AE35" s="74">
        <f t="shared" si="105"/>
        <v>428</v>
      </c>
      <c r="AF35" s="74">
        <f t="shared" si="106"/>
        <v>498</v>
      </c>
      <c r="AG35" s="74">
        <f t="shared" si="107"/>
        <v>572</v>
      </c>
      <c r="AH35" s="74">
        <f t="shared" si="108"/>
        <v>522</v>
      </c>
      <c r="AI35" s="74">
        <f>K35+W35</f>
        <v>610</v>
      </c>
      <c r="AJ35" s="74">
        <f>L35+X35</f>
        <v>604</v>
      </c>
      <c r="AK35" s="74">
        <f>M35+Y35</f>
        <v>460</v>
      </c>
    </row>
    <row r="36" spans="1:37" s="7" customFormat="1">
      <c r="A36" s="15" t="s">
        <v>45</v>
      </c>
      <c r="B36" s="81">
        <v>194</v>
      </c>
      <c r="C36" s="7">
        <v>303</v>
      </c>
      <c r="D36" s="7">
        <v>416</v>
      </c>
      <c r="E36" s="7">
        <v>441</v>
      </c>
      <c r="F36" s="7">
        <v>431</v>
      </c>
      <c r="G36" s="7">
        <v>482</v>
      </c>
      <c r="H36" s="7">
        <v>485</v>
      </c>
      <c r="I36" s="7">
        <v>526</v>
      </c>
      <c r="J36" s="7">
        <v>855</v>
      </c>
      <c r="K36" s="7">
        <v>835</v>
      </c>
      <c r="L36" s="7">
        <v>783</v>
      </c>
      <c r="M36" s="7">
        <v>1075</v>
      </c>
      <c r="N36" s="81">
        <v>49</v>
      </c>
      <c r="O36" s="7">
        <v>56</v>
      </c>
      <c r="P36" s="7">
        <v>69</v>
      </c>
      <c r="Q36" s="7">
        <v>68</v>
      </c>
      <c r="R36" s="7">
        <v>63</v>
      </c>
      <c r="S36" s="7">
        <v>67</v>
      </c>
      <c r="T36" s="7">
        <v>47</v>
      </c>
      <c r="U36" s="7">
        <v>39</v>
      </c>
      <c r="V36" s="7">
        <v>53</v>
      </c>
      <c r="W36" s="7">
        <v>52</v>
      </c>
      <c r="X36" s="7">
        <v>58</v>
      </c>
      <c r="Y36" s="7">
        <v>156</v>
      </c>
      <c r="Z36" s="74">
        <f t="shared" si="100"/>
        <v>243</v>
      </c>
      <c r="AA36" s="74">
        <f t="shared" si="101"/>
        <v>359</v>
      </c>
      <c r="AB36" s="74">
        <f t="shared" si="102"/>
        <v>485</v>
      </c>
      <c r="AC36" s="74">
        <f t="shared" si="103"/>
        <v>509</v>
      </c>
      <c r="AD36" s="74">
        <f t="shared" si="104"/>
        <v>494</v>
      </c>
      <c r="AE36" s="74">
        <f t="shared" si="105"/>
        <v>549</v>
      </c>
      <c r="AF36" s="74">
        <f t="shared" si="106"/>
        <v>532</v>
      </c>
      <c r="AG36" s="74">
        <f t="shared" si="107"/>
        <v>565</v>
      </c>
      <c r="AH36" s="74">
        <f t="shared" si="108"/>
        <v>908</v>
      </c>
      <c r="AI36" s="74">
        <f>K36+W36</f>
        <v>887</v>
      </c>
      <c r="AJ36" s="74">
        <f>L36+X36</f>
        <v>841</v>
      </c>
      <c r="AK36" s="74">
        <f>M36+Y36</f>
        <v>1231</v>
      </c>
    </row>
    <row r="37" spans="1:37" s="7" customFormat="1">
      <c r="A37" s="15" t="s">
        <v>46</v>
      </c>
      <c r="B37" s="81">
        <v>479</v>
      </c>
      <c r="C37" s="7">
        <v>1047</v>
      </c>
      <c r="D37" s="7">
        <v>920</v>
      </c>
      <c r="E37" s="7">
        <v>965</v>
      </c>
      <c r="F37" s="7">
        <v>992</v>
      </c>
      <c r="G37" s="7">
        <v>1030</v>
      </c>
      <c r="H37" s="7">
        <v>1079</v>
      </c>
      <c r="I37" s="7">
        <v>1493</v>
      </c>
      <c r="J37" s="7">
        <v>1454</v>
      </c>
      <c r="K37" s="7">
        <v>1487</v>
      </c>
      <c r="L37" s="7">
        <v>1545</v>
      </c>
      <c r="M37" s="7">
        <v>1239</v>
      </c>
      <c r="N37" s="81">
        <v>87</v>
      </c>
      <c r="O37" s="7">
        <v>84</v>
      </c>
      <c r="P37" s="7">
        <v>61</v>
      </c>
      <c r="Q37" s="7">
        <v>86</v>
      </c>
      <c r="R37" s="7">
        <v>74</v>
      </c>
      <c r="S37" s="7">
        <v>83</v>
      </c>
      <c r="T37" s="7">
        <v>95</v>
      </c>
      <c r="U37" s="7">
        <v>64</v>
      </c>
      <c r="V37" s="7">
        <v>114</v>
      </c>
      <c r="W37" s="7">
        <v>88</v>
      </c>
      <c r="X37" s="7">
        <v>134</v>
      </c>
      <c r="Y37" s="7">
        <v>123</v>
      </c>
      <c r="Z37" s="74">
        <f t="shared" si="100"/>
        <v>566</v>
      </c>
      <c r="AA37" s="74">
        <f t="shared" si="101"/>
        <v>1131</v>
      </c>
      <c r="AB37" s="74">
        <f t="shared" si="102"/>
        <v>981</v>
      </c>
      <c r="AC37" s="74">
        <f t="shared" si="103"/>
        <v>1051</v>
      </c>
      <c r="AD37" s="74">
        <f t="shared" si="104"/>
        <v>1066</v>
      </c>
      <c r="AE37" s="74">
        <f t="shared" si="105"/>
        <v>1113</v>
      </c>
      <c r="AF37" s="74">
        <f t="shared" si="106"/>
        <v>1174</v>
      </c>
      <c r="AG37" s="74">
        <f t="shared" si="107"/>
        <v>1557</v>
      </c>
      <c r="AH37" s="74">
        <f t="shared" si="108"/>
        <v>1568</v>
      </c>
      <c r="AI37" s="74">
        <f>K37+W37</f>
        <v>1575</v>
      </c>
      <c r="AJ37" s="74">
        <f>L37+X37</f>
        <v>1679</v>
      </c>
      <c r="AK37" s="74">
        <f>M37+Y37</f>
        <v>1362</v>
      </c>
    </row>
    <row r="38" spans="1:37" s="7" customFormat="1">
      <c r="A38" s="16" t="s">
        <v>47</v>
      </c>
      <c r="B38" s="81">
        <v>102</v>
      </c>
      <c r="C38" s="7">
        <v>128</v>
      </c>
      <c r="D38" s="7">
        <v>204</v>
      </c>
      <c r="E38" s="7">
        <v>96</v>
      </c>
      <c r="F38" s="7">
        <v>205</v>
      </c>
      <c r="G38" s="7">
        <v>221</v>
      </c>
      <c r="H38" s="7">
        <v>148</v>
      </c>
      <c r="I38" s="7">
        <v>77</v>
      </c>
      <c r="J38" s="7">
        <v>127</v>
      </c>
      <c r="K38" s="7">
        <v>125</v>
      </c>
      <c r="L38" s="7">
        <v>63</v>
      </c>
      <c r="M38" s="7">
        <v>76</v>
      </c>
      <c r="N38" s="81">
        <v>20</v>
      </c>
      <c r="O38" s="7">
        <v>7</v>
      </c>
      <c r="P38" s="7">
        <v>11</v>
      </c>
      <c r="Q38" s="7">
        <v>9</v>
      </c>
      <c r="R38" s="7">
        <v>1</v>
      </c>
      <c r="S38" s="7">
        <v>11</v>
      </c>
      <c r="T38" s="7">
        <v>1</v>
      </c>
      <c r="U38" s="7">
        <v>2</v>
      </c>
      <c r="V38" s="7">
        <v>3</v>
      </c>
      <c r="W38" s="7">
        <v>3</v>
      </c>
      <c r="X38" s="7">
        <v>1</v>
      </c>
      <c r="Y38" s="7">
        <v>7</v>
      </c>
      <c r="Z38" s="75">
        <f t="shared" si="100"/>
        <v>122</v>
      </c>
      <c r="AA38" s="75">
        <f t="shared" si="101"/>
        <v>135</v>
      </c>
      <c r="AB38" s="75">
        <f t="shared" si="102"/>
        <v>215</v>
      </c>
      <c r="AC38" s="75">
        <f t="shared" si="103"/>
        <v>105</v>
      </c>
      <c r="AD38" s="75">
        <f t="shared" si="104"/>
        <v>206</v>
      </c>
      <c r="AE38" s="75">
        <f t="shared" si="105"/>
        <v>232</v>
      </c>
      <c r="AF38" s="75">
        <f t="shared" si="106"/>
        <v>149</v>
      </c>
      <c r="AG38" s="75">
        <f t="shared" si="107"/>
        <v>79</v>
      </c>
      <c r="AH38" s="75">
        <f t="shared" si="108"/>
        <v>130</v>
      </c>
      <c r="AI38" s="75">
        <f>K38+W38</f>
        <v>128</v>
      </c>
      <c r="AJ38" s="75">
        <f>L38+X38</f>
        <v>64</v>
      </c>
      <c r="AK38" s="75">
        <f>M38+Y38</f>
        <v>83</v>
      </c>
    </row>
    <row r="39" spans="1:37" s="7" customFormat="1">
      <c r="A39" s="37" t="s">
        <v>48</v>
      </c>
      <c r="B39" s="79">
        <f t="shared" ref="B39" si="109">SUM(B41:B52)</f>
        <v>3802</v>
      </c>
      <c r="C39" s="27">
        <f t="shared" ref="C39:O39" si="110">SUM(C41:C52)</f>
        <v>4423</v>
      </c>
      <c r="D39" s="27">
        <f t="shared" ref="D39:E39" si="111">SUM(D41:D52)</f>
        <v>6042</v>
      </c>
      <c r="E39" s="27">
        <f t="shared" si="111"/>
        <v>6237</v>
      </c>
      <c r="F39" s="27">
        <f t="shared" ref="F39:H39" si="112">SUM(F41:F52)</f>
        <v>6931</v>
      </c>
      <c r="G39" s="27">
        <f t="shared" si="112"/>
        <v>6041</v>
      </c>
      <c r="H39" s="27">
        <f t="shared" si="112"/>
        <v>5861</v>
      </c>
      <c r="I39" s="27">
        <f t="shared" ref="I39:J39" si="113">SUM(I41:I52)</f>
        <v>5944</v>
      </c>
      <c r="J39" s="27">
        <f t="shared" si="113"/>
        <v>6289</v>
      </c>
      <c r="K39" s="27">
        <f t="shared" ref="K39:L39" si="114">SUM(K41:K52)</f>
        <v>6507</v>
      </c>
      <c r="L39" s="27">
        <f t="shared" si="114"/>
        <v>6899</v>
      </c>
      <c r="M39" s="27">
        <f t="shared" ref="M39" si="115">SUM(M41:M52)</f>
        <v>9296</v>
      </c>
      <c r="N39" s="79">
        <f t="shared" si="110"/>
        <v>723</v>
      </c>
      <c r="O39" s="27">
        <f t="shared" si="110"/>
        <v>433</v>
      </c>
      <c r="P39" s="27">
        <f t="shared" ref="P39:Q39" si="116">SUM(P41:P52)</f>
        <v>441</v>
      </c>
      <c r="Q39" s="27">
        <f t="shared" si="116"/>
        <v>355</v>
      </c>
      <c r="R39" s="27">
        <f t="shared" ref="R39:T39" si="117">SUM(R41:R52)</f>
        <v>351</v>
      </c>
      <c r="S39" s="27">
        <f t="shared" si="117"/>
        <v>327</v>
      </c>
      <c r="T39" s="27">
        <f t="shared" si="117"/>
        <v>944</v>
      </c>
      <c r="U39" s="27">
        <f t="shared" ref="U39:V39" si="118">SUM(U41:U52)</f>
        <v>404</v>
      </c>
      <c r="V39" s="27">
        <f t="shared" si="118"/>
        <v>363</v>
      </c>
      <c r="W39" s="27">
        <f t="shared" ref="W39:X39" si="119">SUM(W41:W52)</f>
        <v>518</v>
      </c>
      <c r="X39" s="27">
        <f t="shared" si="119"/>
        <v>588</v>
      </c>
      <c r="Y39" s="27">
        <f t="shared" ref="Y39" si="120">SUM(Y41:Y52)</f>
        <v>689</v>
      </c>
      <c r="Z39" s="70">
        <f t="shared" ref="Z39:AA39" si="121">SUM(Z41:Z52)</f>
        <v>4525</v>
      </c>
      <c r="AA39" s="70">
        <f t="shared" si="121"/>
        <v>4856</v>
      </c>
      <c r="AB39" s="70">
        <f t="shared" ref="AB39:AC39" si="122">SUM(AB41:AB52)</f>
        <v>6483</v>
      </c>
      <c r="AC39" s="70">
        <f t="shared" si="122"/>
        <v>6592</v>
      </c>
      <c r="AD39" s="70">
        <f t="shared" ref="AD39:AF39" si="123">SUM(AD41:AD52)</f>
        <v>7282</v>
      </c>
      <c r="AE39" s="70">
        <f t="shared" si="123"/>
        <v>6368</v>
      </c>
      <c r="AF39" s="70">
        <f t="shared" si="123"/>
        <v>6805</v>
      </c>
      <c r="AG39" s="70">
        <f t="shared" ref="AG39:AH39" si="124">SUM(AG41:AG52)</f>
        <v>6348</v>
      </c>
      <c r="AH39" s="70">
        <f t="shared" si="124"/>
        <v>6652</v>
      </c>
      <c r="AI39" s="70">
        <f t="shared" ref="AI39:AJ39" si="125">SUM(AI41:AI52)</f>
        <v>7025</v>
      </c>
      <c r="AJ39" s="70">
        <f t="shared" si="125"/>
        <v>7487</v>
      </c>
      <c r="AK39" s="70">
        <f t="shared" ref="AK39" si="126">SUM(AK41:AK52)</f>
        <v>9985</v>
      </c>
    </row>
    <row r="40" spans="1:37">
      <c r="A40" s="26" t="s">
        <v>17</v>
      </c>
      <c r="B40" s="80">
        <f t="shared" ref="B40" si="127">(B39/B5)*100</f>
        <v>6.4390475222707719</v>
      </c>
      <c r="C40" s="26">
        <f t="shared" ref="C40:O40" si="128">(C39/C5)*100</f>
        <v>6.5133196872192851</v>
      </c>
      <c r="D40" s="26">
        <f t="shared" ref="D40:E40" si="129">(D39/D5)*100</f>
        <v>6.0845921450151064</v>
      </c>
      <c r="E40" s="26">
        <f t="shared" si="129"/>
        <v>6.2345061975209912</v>
      </c>
      <c r="F40" s="26">
        <f t="shared" ref="F40:H40" si="130">(F39/F5)*100</f>
        <v>6.9376601537475979</v>
      </c>
      <c r="G40" s="26">
        <f t="shared" si="130"/>
        <v>6.4077134401815918</v>
      </c>
      <c r="H40" s="26">
        <f t="shared" si="130"/>
        <v>6.1943816187194827</v>
      </c>
      <c r="I40" s="26">
        <f t="shared" ref="I40:J40" si="131">(I39/I5)*100</f>
        <v>6.0342727198895476</v>
      </c>
      <c r="J40" s="26">
        <f t="shared" si="131"/>
        <v>6.1329172558389002</v>
      </c>
      <c r="K40" s="26">
        <f t="shared" ref="K40:L40" si="132">(K39/K5)*100</f>
        <v>6.4384307129075351</v>
      </c>
      <c r="L40" s="26">
        <f t="shared" si="132"/>
        <v>6.3468845159569094</v>
      </c>
      <c r="M40" s="26">
        <f t="shared" ref="M40" si="133">(M39/M5)*100</f>
        <v>8.3534021063225623</v>
      </c>
      <c r="N40" s="80">
        <f t="shared" si="128"/>
        <v>21.196130167106418</v>
      </c>
      <c r="O40" s="26">
        <f t="shared" si="128"/>
        <v>14.122635355512067</v>
      </c>
      <c r="P40" s="26">
        <f t="shared" ref="P40:Q40" si="134">(P39/P5)*100</f>
        <v>10.753474762253109</v>
      </c>
      <c r="Q40" s="26">
        <f t="shared" si="134"/>
        <v>9.2931937172774877</v>
      </c>
      <c r="R40" s="26">
        <f t="shared" ref="R40:T40" si="135">(R39/R5)*100</f>
        <v>10.275175644028103</v>
      </c>
      <c r="S40" s="26">
        <f t="shared" si="135"/>
        <v>9.0381426202321737</v>
      </c>
      <c r="T40" s="26">
        <f t="shared" si="135"/>
        <v>21.984163949697251</v>
      </c>
      <c r="U40" s="26">
        <f t="shared" ref="U40:V40" si="136">(U39/U5)*100</f>
        <v>9.9311701081612576</v>
      </c>
      <c r="V40" s="26">
        <f t="shared" si="136"/>
        <v>7.9378963481303302</v>
      </c>
      <c r="W40" s="26">
        <f t="shared" ref="W40:X40" si="137">(W39/W5)*100</f>
        <v>10.121141070730754</v>
      </c>
      <c r="X40" s="26">
        <f t="shared" si="137"/>
        <v>10.986547085201794</v>
      </c>
      <c r="Y40" s="26">
        <f t="shared" ref="Y40" si="138">(Y39/Y5)*100</f>
        <v>12.700460829493087</v>
      </c>
      <c r="Z40" s="71">
        <f t="shared" ref="Z40:AA40" si="139">(Z39/Z5)*100</f>
        <v>7.2449845493699661</v>
      </c>
      <c r="AA40" s="71">
        <f t="shared" si="139"/>
        <v>6.8420385216913475</v>
      </c>
      <c r="AB40" s="71">
        <f t="shared" ref="AB40:AC40" si="140">(AB39/AB5)*100</f>
        <v>6.269765282734209</v>
      </c>
      <c r="AC40" s="71">
        <f t="shared" si="140"/>
        <v>6.347005584440593</v>
      </c>
      <c r="AD40" s="71">
        <f t="shared" ref="AD40:AF40" si="141">(AD39/AD5)*100</f>
        <v>7.0480061943476571</v>
      </c>
      <c r="AE40" s="71">
        <f t="shared" si="141"/>
        <v>6.5049287501915316</v>
      </c>
      <c r="AF40" s="71">
        <f t="shared" si="141"/>
        <v>6.8798527984471045</v>
      </c>
      <c r="AG40" s="71">
        <f t="shared" ref="AG40:AH40" si="142">(AG39/AG5)*100</f>
        <v>6.1888234605935342</v>
      </c>
      <c r="AH40" s="71">
        <f t="shared" si="142"/>
        <v>6.2099740473123095</v>
      </c>
      <c r="AI40" s="71">
        <f t="shared" ref="AI40:AJ40" si="143">(AI39/AI5)*100</f>
        <v>6.615936637691533</v>
      </c>
      <c r="AJ40" s="71">
        <f t="shared" si="143"/>
        <v>6.5646070617530752</v>
      </c>
      <c r="AK40" s="71">
        <f t="shared" ref="AK40" si="144">(AK39/AK5)*100</f>
        <v>8.5554670162541022</v>
      </c>
    </row>
    <row r="41" spans="1:37" s="7" customFormat="1">
      <c r="A41" s="15" t="s">
        <v>49</v>
      </c>
      <c r="B41" s="81">
        <v>1993</v>
      </c>
      <c r="C41" s="7">
        <v>2349</v>
      </c>
      <c r="D41" s="7">
        <v>3198</v>
      </c>
      <c r="E41" s="7">
        <v>3264</v>
      </c>
      <c r="F41" s="7">
        <v>3740</v>
      </c>
      <c r="G41" s="7">
        <v>2594</v>
      </c>
      <c r="H41" s="7">
        <v>2177</v>
      </c>
      <c r="I41" s="7">
        <v>2091</v>
      </c>
      <c r="J41" s="7">
        <v>2244</v>
      </c>
      <c r="K41" s="7">
        <v>2226</v>
      </c>
      <c r="L41" s="7">
        <v>2418</v>
      </c>
      <c r="M41" s="7">
        <v>4868</v>
      </c>
      <c r="N41" s="81">
        <v>511</v>
      </c>
      <c r="O41" s="7">
        <v>197</v>
      </c>
      <c r="P41" s="7">
        <v>107</v>
      </c>
      <c r="Q41" s="7">
        <v>77</v>
      </c>
      <c r="R41" s="7">
        <v>82</v>
      </c>
      <c r="S41" s="7">
        <v>73</v>
      </c>
      <c r="T41" s="7">
        <v>578</v>
      </c>
      <c r="U41" s="7">
        <v>76</v>
      </c>
      <c r="V41" s="7">
        <v>92</v>
      </c>
      <c r="W41" s="7">
        <v>79</v>
      </c>
      <c r="X41" s="7">
        <v>64</v>
      </c>
      <c r="Y41" s="7">
        <v>113</v>
      </c>
      <c r="Z41" s="74">
        <f t="shared" ref="Z41:Z52" si="145">B41+N41</f>
        <v>2504</v>
      </c>
      <c r="AA41" s="74">
        <f t="shared" ref="AA41:AA52" si="146">C41+O41</f>
        <v>2546</v>
      </c>
      <c r="AB41" s="74">
        <f t="shared" ref="AB41:AB52" si="147">D41+P41</f>
        <v>3305</v>
      </c>
      <c r="AC41" s="74">
        <f t="shared" ref="AC41:AC52" si="148">E41+Q41</f>
        <v>3341</v>
      </c>
      <c r="AD41" s="74">
        <f t="shared" ref="AD41:AD52" si="149">F41+R41</f>
        <v>3822</v>
      </c>
      <c r="AE41" s="74">
        <f t="shared" ref="AE41:AE52" si="150">G41+S41</f>
        <v>2667</v>
      </c>
      <c r="AF41" s="74">
        <f t="shared" ref="AF41:AF52" si="151">H41+T41</f>
        <v>2755</v>
      </c>
      <c r="AG41" s="74">
        <f t="shared" ref="AG41:AG52" si="152">I41+U41</f>
        <v>2167</v>
      </c>
      <c r="AH41" s="74">
        <f t="shared" ref="AH41:AH52" si="153">J41+V41</f>
        <v>2336</v>
      </c>
      <c r="AI41" s="74">
        <f>K41+W41</f>
        <v>2305</v>
      </c>
      <c r="AJ41" s="74">
        <f>L41+X41</f>
        <v>2482</v>
      </c>
      <c r="AK41" s="74">
        <f>M41+Y41</f>
        <v>4981</v>
      </c>
    </row>
    <row r="42" spans="1:37" s="7" customFormat="1">
      <c r="A42" s="15" t="s">
        <v>50</v>
      </c>
      <c r="B42" s="81">
        <v>232</v>
      </c>
      <c r="C42" s="7">
        <v>186</v>
      </c>
      <c r="D42" s="7">
        <v>364</v>
      </c>
      <c r="E42" s="7">
        <v>357</v>
      </c>
      <c r="F42" s="7">
        <v>474</v>
      </c>
      <c r="G42" s="7">
        <v>539</v>
      </c>
      <c r="H42" s="7">
        <v>713</v>
      </c>
      <c r="I42" s="7">
        <v>789</v>
      </c>
      <c r="J42" s="7">
        <v>810</v>
      </c>
      <c r="K42" s="7">
        <v>825</v>
      </c>
      <c r="L42" s="7">
        <v>784</v>
      </c>
      <c r="M42" s="7">
        <v>766</v>
      </c>
      <c r="N42" s="81">
        <v>20</v>
      </c>
      <c r="O42" s="7">
        <v>19</v>
      </c>
      <c r="P42" s="7">
        <v>33</v>
      </c>
      <c r="Q42" s="7">
        <v>24</v>
      </c>
      <c r="R42" s="7">
        <v>21</v>
      </c>
      <c r="S42" s="7">
        <v>34</v>
      </c>
      <c r="T42" s="7">
        <v>37</v>
      </c>
      <c r="U42" s="7">
        <v>43</v>
      </c>
      <c r="V42" s="7">
        <v>18</v>
      </c>
      <c r="W42" s="7">
        <v>104</v>
      </c>
      <c r="X42" s="7">
        <v>138</v>
      </c>
      <c r="Y42" s="7">
        <v>182</v>
      </c>
      <c r="Z42" s="74">
        <f t="shared" si="145"/>
        <v>252</v>
      </c>
      <c r="AA42" s="74">
        <f t="shared" si="146"/>
        <v>205</v>
      </c>
      <c r="AB42" s="74">
        <f t="shared" si="147"/>
        <v>397</v>
      </c>
      <c r="AC42" s="74">
        <f t="shared" si="148"/>
        <v>381</v>
      </c>
      <c r="AD42" s="74">
        <f t="shared" si="149"/>
        <v>495</v>
      </c>
      <c r="AE42" s="74">
        <f t="shared" si="150"/>
        <v>573</v>
      </c>
      <c r="AF42" s="74">
        <f t="shared" si="151"/>
        <v>750</v>
      </c>
      <c r="AG42" s="74">
        <f t="shared" si="152"/>
        <v>832</v>
      </c>
      <c r="AH42" s="74">
        <f t="shared" si="153"/>
        <v>828</v>
      </c>
      <c r="AI42" s="74">
        <f>K42+W42</f>
        <v>929</v>
      </c>
      <c r="AJ42" s="74">
        <f>L42+X42</f>
        <v>922</v>
      </c>
      <c r="AK42" s="74">
        <f>M42+Y42</f>
        <v>948</v>
      </c>
    </row>
    <row r="43" spans="1:37" s="7" customFormat="1">
      <c r="A43" s="15" t="s">
        <v>51</v>
      </c>
      <c r="B43" s="81">
        <v>96</v>
      </c>
      <c r="C43" s="7">
        <v>136</v>
      </c>
      <c r="D43" s="7">
        <v>203</v>
      </c>
      <c r="E43" s="7">
        <v>205</v>
      </c>
      <c r="F43" s="7">
        <v>198</v>
      </c>
      <c r="G43" s="7">
        <v>252</v>
      </c>
      <c r="H43" s="7">
        <v>245</v>
      </c>
      <c r="I43" s="7">
        <v>269</v>
      </c>
      <c r="J43" s="7">
        <v>281</v>
      </c>
      <c r="K43" s="7">
        <v>314</v>
      </c>
      <c r="L43" s="7">
        <v>282</v>
      </c>
      <c r="M43" s="7">
        <v>295</v>
      </c>
      <c r="N43" s="81">
        <v>6</v>
      </c>
      <c r="O43" s="7">
        <v>13</v>
      </c>
      <c r="P43" s="7">
        <v>20</v>
      </c>
      <c r="Q43" s="7">
        <v>87</v>
      </c>
      <c r="R43" s="7">
        <v>36</v>
      </c>
      <c r="S43" s="7">
        <v>20</v>
      </c>
      <c r="T43" s="7">
        <v>56</v>
      </c>
      <c r="U43" s="7">
        <v>14</v>
      </c>
      <c r="V43" s="7">
        <v>18</v>
      </c>
      <c r="W43" s="7">
        <v>33</v>
      </c>
      <c r="X43" s="7">
        <v>45</v>
      </c>
      <c r="Y43" s="7">
        <v>49</v>
      </c>
      <c r="Z43" s="74">
        <f t="shared" si="145"/>
        <v>102</v>
      </c>
      <c r="AA43" s="74">
        <f t="shared" si="146"/>
        <v>149</v>
      </c>
      <c r="AB43" s="74">
        <f t="shared" si="147"/>
        <v>223</v>
      </c>
      <c r="AC43" s="74">
        <f t="shared" si="148"/>
        <v>292</v>
      </c>
      <c r="AD43" s="74">
        <f t="shared" si="149"/>
        <v>234</v>
      </c>
      <c r="AE43" s="74">
        <f t="shared" si="150"/>
        <v>272</v>
      </c>
      <c r="AF43" s="74">
        <f t="shared" si="151"/>
        <v>301</v>
      </c>
      <c r="AG43" s="74">
        <f t="shared" si="152"/>
        <v>283</v>
      </c>
      <c r="AH43" s="74">
        <f t="shared" si="153"/>
        <v>299</v>
      </c>
      <c r="AI43" s="74">
        <f>K43+W43</f>
        <v>347</v>
      </c>
      <c r="AJ43" s="74">
        <f>L43+X43</f>
        <v>327</v>
      </c>
      <c r="AK43" s="74">
        <f>M43+Y43</f>
        <v>344</v>
      </c>
    </row>
    <row r="44" spans="1:37" s="7" customFormat="1">
      <c r="A44" s="15" t="s">
        <v>52</v>
      </c>
      <c r="B44" s="81">
        <v>332</v>
      </c>
      <c r="C44" s="7">
        <v>439</v>
      </c>
      <c r="D44" s="7">
        <v>519</v>
      </c>
      <c r="E44" s="7">
        <v>519</v>
      </c>
      <c r="F44" s="7">
        <v>615</v>
      </c>
      <c r="G44" s="7">
        <v>660</v>
      </c>
      <c r="H44" s="7">
        <v>559</v>
      </c>
      <c r="I44" s="7">
        <v>604</v>
      </c>
      <c r="J44" s="7">
        <v>550</v>
      </c>
      <c r="K44" s="7">
        <v>625</v>
      </c>
      <c r="L44" s="7">
        <v>640</v>
      </c>
      <c r="M44" s="7">
        <v>689</v>
      </c>
      <c r="N44" s="81">
        <v>10</v>
      </c>
      <c r="O44" s="7">
        <v>38</v>
      </c>
      <c r="P44" s="7">
        <v>16</v>
      </c>
      <c r="Q44" s="7">
        <v>21</v>
      </c>
      <c r="R44" s="7">
        <v>17</v>
      </c>
      <c r="S44" s="7">
        <v>22</v>
      </c>
      <c r="T44" s="7">
        <v>27</v>
      </c>
      <c r="U44" s="7">
        <v>31</v>
      </c>
      <c r="V44" s="7">
        <v>37</v>
      </c>
      <c r="W44" s="7">
        <v>53</v>
      </c>
      <c r="X44" s="7">
        <v>48</v>
      </c>
      <c r="Y44" s="7">
        <v>45</v>
      </c>
      <c r="Z44" s="74">
        <f t="shared" si="145"/>
        <v>342</v>
      </c>
      <c r="AA44" s="74">
        <f t="shared" si="146"/>
        <v>477</v>
      </c>
      <c r="AB44" s="74">
        <f t="shared" si="147"/>
        <v>535</v>
      </c>
      <c r="AC44" s="74">
        <f t="shared" si="148"/>
        <v>540</v>
      </c>
      <c r="AD44" s="74">
        <f t="shared" si="149"/>
        <v>632</v>
      </c>
      <c r="AE44" s="74">
        <f t="shared" si="150"/>
        <v>682</v>
      </c>
      <c r="AF44" s="74">
        <f t="shared" si="151"/>
        <v>586</v>
      </c>
      <c r="AG44" s="74">
        <f t="shared" si="152"/>
        <v>635</v>
      </c>
      <c r="AH44" s="74">
        <f t="shared" si="153"/>
        <v>587</v>
      </c>
      <c r="AI44" s="74">
        <f>K44+W44</f>
        <v>678</v>
      </c>
      <c r="AJ44" s="74">
        <f>L44+X44</f>
        <v>688</v>
      </c>
      <c r="AK44" s="74">
        <f>M44+Y44</f>
        <v>734</v>
      </c>
    </row>
    <row r="45" spans="1:37" s="7" customFormat="1">
      <c r="A45" s="15" t="s">
        <v>53</v>
      </c>
      <c r="B45" s="81">
        <v>270</v>
      </c>
      <c r="C45" s="7">
        <v>362</v>
      </c>
      <c r="D45" s="7">
        <v>552</v>
      </c>
      <c r="E45" s="7">
        <v>549</v>
      </c>
      <c r="F45" s="7">
        <v>513</v>
      </c>
      <c r="G45" s="7">
        <v>534</v>
      </c>
      <c r="H45" s="7">
        <v>578</v>
      </c>
      <c r="I45" s="7">
        <v>543</v>
      </c>
      <c r="J45" s="7">
        <v>576</v>
      </c>
      <c r="K45" s="7">
        <v>576</v>
      </c>
      <c r="L45" s="7">
        <v>608</v>
      </c>
      <c r="M45" s="7">
        <v>573</v>
      </c>
      <c r="N45" s="81">
        <v>57</v>
      </c>
      <c r="O45" s="7">
        <v>59</v>
      </c>
      <c r="P45" s="7">
        <v>59</v>
      </c>
      <c r="Q45" s="7">
        <v>60</v>
      </c>
      <c r="R45" s="7">
        <v>83</v>
      </c>
      <c r="S45" s="7">
        <v>70</v>
      </c>
      <c r="T45" s="7">
        <v>75</v>
      </c>
      <c r="U45" s="7">
        <v>75</v>
      </c>
      <c r="V45" s="7">
        <v>64</v>
      </c>
      <c r="W45" s="7">
        <v>85</v>
      </c>
      <c r="X45" s="7">
        <v>83</v>
      </c>
      <c r="Y45" s="7">
        <v>106</v>
      </c>
      <c r="Z45" s="74">
        <f t="shared" si="145"/>
        <v>327</v>
      </c>
      <c r="AA45" s="74">
        <f t="shared" si="146"/>
        <v>421</v>
      </c>
      <c r="AB45" s="74">
        <f t="shared" si="147"/>
        <v>611</v>
      </c>
      <c r="AC45" s="74">
        <f t="shared" si="148"/>
        <v>609</v>
      </c>
      <c r="AD45" s="74">
        <f t="shared" si="149"/>
        <v>596</v>
      </c>
      <c r="AE45" s="74">
        <f t="shared" si="150"/>
        <v>604</v>
      </c>
      <c r="AF45" s="74">
        <f t="shared" si="151"/>
        <v>653</v>
      </c>
      <c r="AG45" s="74">
        <f t="shared" si="152"/>
        <v>618</v>
      </c>
      <c r="AH45" s="74">
        <f t="shared" si="153"/>
        <v>640</v>
      </c>
      <c r="AI45" s="74">
        <f>K45+W45</f>
        <v>661</v>
      </c>
      <c r="AJ45" s="74">
        <f>L45+X45</f>
        <v>691</v>
      </c>
      <c r="AK45" s="74">
        <f>M45+Y45</f>
        <v>679</v>
      </c>
    </row>
    <row r="46" spans="1:37" s="7" customFormat="1">
      <c r="A46" s="15" t="s">
        <v>54</v>
      </c>
      <c r="B46" s="81">
        <v>135</v>
      </c>
      <c r="C46" s="7">
        <v>146</v>
      </c>
      <c r="D46" s="7">
        <v>233</v>
      </c>
      <c r="E46" s="7">
        <v>243</v>
      </c>
      <c r="F46" s="7">
        <v>315</v>
      </c>
      <c r="G46" s="7">
        <v>298</v>
      </c>
      <c r="H46" s="7">
        <v>307</v>
      </c>
      <c r="I46" s="7">
        <v>285</v>
      </c>
      <c r="J46" s="7">
        <v>282</v>
      </c>
      <c r="K46" s="7">
        <v>289</v>
      </c>
      <c r="L46" s="7">
        <v>321</v>
      </c>
      <c r="M46" s="7">
        <v>348</v>
      </c>
      <c r="N46" s="81">
        <v>41</v>
      </c>
      <c r="O46" s="7">
        <v>48</v>
      </c>
      <c r="P46" s="7">
        <v>59</v>
      </c>
      <c r="Q46" s="7">
        <v>39</v>
      </c>
      <c r="R46" s="7">
        <v>34</v>
      </c>
      <c r="S46" s="7">
        <v>31</v>
      </c>
      <c r="T46" s="7">
        <v>29</v>
      </c>
      <c r="U46" s="7">
        <v>29</v>
      </c>
      <c r="V46" s="7">
        <v>26</v>
      </c>
      <c r="W46" s="7">
        <v>22</v>
      </c>
      <c r="X46" s="7">
        <v>24</v>
      </c>
      <c r="Y46" s="7">
        <v>23</v>
      </c>
      <c r="Z46" s="74">
        <f t="shared" si="145"/>
        <v>176</v>
      </c>
      <c r="AA46" s="74">
        <f t="shared" si="146"/>
        <v>194</v>
      </c>
      <c r="AB46" s="74">
        <f t="shared" si="147"/>
        <v>292</v>
      </c>
      <c r="AC46" s="74">
        <f t="shared" si="148"/>
        <v>282</v>
      </c>
      <c r="AD46" s="74">
        <f t="shared" si="149"/>
        <v>349</v>
      </c>
      <c r="AE46" s="74">
        <f t="shared" si="150"/>
        <v>329</v>
      </c>
      <c r="AF46" s="74">
        <f t="shared" si="151"/>
        <v>336</v>
      </c>
      <c r="AG46" s="74">
        <f t="shared" si="152"/>
        <v>314</v>
      </c>
      <c r="AH46" s="74">
        <f t="shared" si="153"/>
        <v>308</v>
      </c>
      <c r="AI46" s="74">
        <f>K46+W46</f>
        <v>311</v>
      </c>
      <c r="AJ46" s="74">
        <f>L46+X46</f>
        <v>345</v>
      </c>
      <c r="AK46" s="74">
        <f>M46+Y46</f>
        <v>371</v>
      </c>
    </row>
    <row r="47" spans="1:37" s="7" customFormat="1">
      <c r="A47" s="15" t="s">
        <v>55</v>
      </c>
      <c r="B47" s="81">
        <v>146</v>
      </c>
      <c r="C47" s="7">
        <v>137</v>
      </c>
      <c r="D47" s="7">
        <v>222</v>
      </c>
      <c r="E47" s="7">
        <v>159</v>
      </c>
      <c r="F47" s="7">
        <v>190</v>
      </c>
      <c r="G47" s="7">
        <v>225</v>
      </c>
      <c r="H47" s="7">
        <v>291</v>
      </c>
      <c r="I47" s="7">
        <v>302</v>
      </c>
      <c r="J47" s="7">
        <v>373</v>
      </c>
      <c r="K47" s="7">
        <v>389</v>
      </c>
      <c r="L47" s="7">
        <v>416</v>
      </c>
      <c r="M47" s="7">
        <v>362</v>
      </c>
      <c r="N47" s="81">
        <v>24</v>
      </c>
      <c r="O47" s="7">
        <v>31</v>
      </c>
      <c r="P47" s="7">
        <v>92</v>
      </c>
      <c r="Q47" s="7">
        <v>8</v>
      </c>
      <c r="R47" s="7">
        <v>26</v>
      </c>
      <c r="S47" s="7">
        <v>12</v>
      </c>
      <c r="T47" s="7">
        <v>79</v>
      </c>
      <c r="U47" s="7">
        <v>77</v>
      </c>
      <c r="V47" s="7">
        <v>15</v>
      </c>
      <c r="W47" s="7">
        <v>25</v>
      </c>
      <c r="X47" s="7">
        <v>22</v>
      </c>
      <c r="Y47" s="7">
        <v>32</v>
      </c>
      <c r="Z47" s="74">
        <f t="shared" si="145"/>
        <v>170</v>
      </c>
      <c r="AA47" s="74">
        <f t="shared" si="146"/>
        <v>168</v>
      </c>
      <c r="AB47" s="74">
        <f t="shared" si="147"/>
        <v>314</v>
      </c>
      <c r="AC47" s="74">
        <f t="shared" si="148"/>
        <v>167</v>
      </c>
      <c r="AD47" s="74">
        <f t="shared" si="149"/>
        <v>216</v>
      </c>
      <c r="AE47" s="74">
        <f t="shared" si="150"/>
        <v>237</v>
      </c>
      <c r="AF47" s="74">
        <f t="shared" si="151"/>
        <v>370</v>
      </c>
      <c r="AG47" s="74">
        <f t="shared" si="152"/>
        <v>379</v>
      </c>
      <c r="AH47" s="74">
        <f t="shared" si="153"/>
        <v>388</v>
      </c>
      <c r="AI47" s="74">
        <f>K47+W47</f>
        <v>414</v>
      </c>
      <c r="AJ47" s="74">
        <f>L47+X47</f>
        <v>438</v>
      </c>
      <c r="AK47" s="74">
        <f>M47+Y47</f>
        <v>394</v>
      </c>
    </row>
    <row r="48" spans="1:37" s="7" customFormat="1">
      <c r="A48" s="15" t="s">
        <v>56</v>
      </c>
      <c r="B48" s="81">
        <v>65</v>
      </c>
      <c r="C48" s="7">
        <v>75</v>
      </c>
      <c r="D48" s="7">
        <v>88</v>
      </c>
      <c r="E48" s="7">
        <v>132</v>
      </c>
      <c r="F48" s="7">
        <v>158</v>
      </c>
      <c r="G48" s="7">
        <v>135</v>
      </c>
      <c r="H48" s="7">
        <v>157</v>
      </c>
      <c r="I48" s="7">
        <v>166</v>
      </c>
      <c r="J48" s="7">
        <v>170</v>
      </c>
      <c r="K48" s="7">
        <v>204</v>
      </c>
      <c r="L48" s="7">
        <v>221</v>
      </c>
      <c r="M48" s="7">
        <v>217</v>
      </c>
      <c r="N48" s="81">
        <v>14</v>
      </c>
      <c r="O48" s="7">
        <v>11</v>
      </c>
      <c r="P48" s="7">
        <v>16</v>
      </c>
      <c r="Q48" s="7">
        <v>4</v>
      </c>
      <c r="R48" s="7">
        <v>7</v>
      </c>
      <c r="S48" s="7">
        <v>3</v>
      </c>
      <c r="T48" s="7">
        <v>17</v>
      </c>
      <c r="U48" s="7">
        <v>16</v>
      </c>
      <c r="V48" s="7">
        <v>20</v>
      </c>
      <c r="W48" s="7">
        <v>28</v>
      </c>
      <c r="X48" s="7">
        <v>20</v>
      </c>
      <c r="Y48" s="7">
        <v>23</v>
      </c>
      <c r="Z48" s="74">
        <f t="shared" si="145"/>
        <v>79</v>
      </c>
      <c r="AA48" s="74">
        <f t="shared" si="146"/>
        <v>86</v>
      </c>
      <c r="AB48" s="74">
        <f t="shared" si="147"/>
        <v>104</v>
      </c>
      <c r="AC48" s="74">
        <f t="shared" si="148"/>
        <v>136</v>
      </c>
      <c r="AD48" s="74">
        <f t="shared" si="149"/>
        <v>165</v>
      </c>
      <c r="AE48" s="74">
        <f t="shared" si="150"/>
        <v>138</v>
      </c>
      <c r="AF48" s="74">
        <f t="shared" si="151"/>
        <v>174</v>
      </c>
      <c r="AG48" s="74">
        <f t="shared" si="152"/>
        <v>182</v>
      </c>
      <c r="AH48" s="74">
        <f t="shared" si="153"/>
        <v>190</v>
      </c>
      <c r="AI48" s="74">
        <f>K48+W48</f>
        <v>232</v>
      </c>
      <c r="AJ48" s="74">
        <f>L48+X48</f>
        <v>241</v>
      </c>
      <c r="AK48" s="74">
        <f>M48+Y48</f>
        <v>240</v>
      </c>
    </row>
    <row r="49" spans="1:37" s="7" customFormat="1">
      <c r="A49" s="15" t="s">
        <v>57</v>
      </c>
      <c r="B49" s="81">
        <v>6</v>
      </c>
      <c r="C49" s="7">
        <v>5</v>
      </c>
      <c r="D49" s="7">
        <v>5</v>
      </c>
      <c r="E49" s="7">
        <v>12</v>
      </c>
      <c r="F49" s="7">
        <v>5</v>
      </c>
      <c r="G49" s="7">
        <v>5</v>
      </c>
      <c r="H49" s="7">
        <v>9</v>
      </c>
      <c r="I49" s="7">
        <v>11</v>
      </c>
      <c r="J49" s="7">
        <v>23</v>
      </c>
      <c r="K49" s="7">
        <v>17</v>
      </c>
      <c r="L49" s="7">
        <v>22</v>
      </c>
      <c r="M49" s="7">
        <v>21</v>
      </c>
      <c r="N49" s="81">
        <v>3</v>
      </c>
      <c r="O49" s="7">
        <v>3</v>
      </c>
      <c r="P49" s="7">
        <v>7</v>
      </c>
      <c r="Q49" s="7">
        <v>5</v>
      </c>
      <c r="R49" s="7">
        <v>10</v>
      </c>
      <c r="S49" s="7">
        <v>5</v>
      </c>
      <c r="T49" s="7">
        <v>3</v>
      </c>
      <c r="U49" s="7">
        <v>3</v>
      </c>
      <c r="V49" s="7">
        <v>9</v>
      </c>
      <c r="W49" s="7">
        <v>14</v>
      </c>
      <c r="X49" s="7">
        <v>14</v>
      </c>
      <c r="Y49" s="7">
        <v>3</v>
      </c>
      <c r="Z49" s="74">
        <f t="shared" si="145"/>
        <v>9</v>
      </c>
      <c r="AA49" s="74">
        <f t="shared" si="146"/>
        <v>8</v>
      </c>
      <c r="AB49" s="74">
        <f t="shared" si="147"/>
        <v>12</v>
      </c>
      <c r="AC49" s="74">
        <f t="shared" si="148"/>
        <v>17</v>
      </c>
      <c r="AD49" s="74">
        <f t="shared" si="149"/>
        <v>15</v>
      </c>
      <c r="AE49" s="74">
        <f t="shared" si="150"/>
        <v>10</v>
      </c>
      <c r="AF49" s="74">
        <f t="shared" si="151"/>
        <v>12</v>
      </c>
      <c r="AG49" s="74">
        <f t="shared" si="152"/>
        <v>14</v>
      </c>
      <c r="AH49" s="74">
        <f t="shared" si="153"/>
        <v>32</v>
      </c>
      <c r="AI49" s="74">
        <f>K49+W49</f>
        <v>31</v>
      </c>
      <c r="AJ49" s="74">
        <f>L49+X49</f>
        <v>36</v>
      </c>
      <c r="AK49" s="74">
        <f>M49+Y49</f>
        <v>24</v>
      </c>
    </row>
    <row r="50" spans="1:37" s="7" customFormat="1">
      <c r="A50" s="15" t="s">
        <v>58</v>
      </c>
      <c r="B50" s="81">
        <v>284</v>
      </c>
      <c r="C50" s="7">
        <v>258</v>
      </c>
      <c r="D50" s="7">
        <v>332</v>
      </c>
      <c r="E50" s="7">
        <v>397</v>
      </c>
      <c r="F50" s="7">
        <v>373</v>
      </c>
      <c r="G50" s="7">
        <v>418</v>
      </c>
      <c r="H50" s="7">
        <v>396</v>
      </c>
      <c r="I50" s="7">
        <v>434</v>
      </c>
      <c r="J50" s="7">
        <v>488</v>
      </c>
      <c r="K50" s="7">
        <v>508</v>
      </c>
      <c r="L50" s="7">
        <v>576</v>
      </c>
      <c r="M50" s="7">
        <v>560</v>
      </c>
      <c r="N50" s="81">
        <v>34</v>
      </c>
      <c r="O50" s="7">
        <v>14</v>
      </c>
      <c r="P50" s="7">
        <v>28</v>
      </c>
      <c r="Q50" s="7">
        <v>26</v>
      </c>
      <c r="R50" s="7">
        <v>33</v>
      </c>
      <c r="S50" s="7">
        <v>53</v>
      </c>
      <c r="T50" s="7">
        <v>39</v>
      </c>
      <c r="U50" s="7">
        <v>34</v>
      </c>
      <c r="V50" s="7">
        <v>61</v>
      </c>
      <c r="W50" s="7">
        <v>55</v>
      </c>
      <c r="X50" s="7">
        <v>95</v>
      </c>
      <c r="Y50" s="7">
        <v>83</v>
      </c>
      <c r="Z50" s="74">
        <f t="shared" si="145"/>
        <v>318</v>
      </c>
      <c r="AA50" s="74">
        <f t="shared" si="146"/>
        <v>272</v>
      </c>
      <c r="AB50" s="74">
        <f t="shared" si="147"/>
        <v>360</v>
      </c>
      <c r="AC50" s="74">
        <f t="shared" si="148"/>
        <v>423</v>
      </c>
      <c r="AD50" s="74">
        <f t="shared" si="149"/>
        <v>406</v>
      </c>
      <c r="AE50" s="74">
        <f t="shared" si="150"/>
        <v>471</v>
      </c>
      <c r="AF50" s="74">
        <f t="shared" si="151"/>
        <v>435</v>
      </c>
      <c r="AG50" s="74">
        <f t="shared" si="152"/>
        <v>468</v>
      </c>
      <c r="AH50" s="74">
        <f t="shared" si="153"/>
        <v>549</v>
      </c>
      <c r="AI50" s="74">
        <f>K50+W50</f>
        <v>563</v>
      </c>
      <c r="AJ50" s="74">
        <f>L50+X50</f>
        <v>671</v>
      </c>
      <c r="AK50" s="74">
        <f>M50+Y50</f>
        <v>643</v>
      </c>
    </row>
    <row r="51" spans="1:37" s="7" customFormat="1">
      <c r="A51" s="15" t="s">
        <v>59</v>
      </c>
      <c r="B51" s="81">
        <v>7</v>
      </c>
      <c r="C51" s="7">
        <v>13</v>
      </c>
      <c r="D51" s="7">
        <v>13</v>
      </c>
      <c r="E51" s="7">
        <v>19</v>
      </c>
      <c r="F51" s="7">
        <v>19</v>
      </c>
      <c r="G51" s="7">
        <v>29</v>
      </c>
      <c r="H51" s="7">
        <v>32</v>
      </c>
      <c r="I51" s="7">
        <v>20</v>
      </c>
      <c r="J51" s="7">
        <v>18</v>
      </c>
      <c r="K51" s="7">
        <v>12</v>
      </c>
      <c r="L51" s="7">
        <v>30</v>
      </c>
      <c r="M51" s="7">
        <v>30</v>
      </c>
      <c r="N51" s="81">
        <v>1</v>
      </c>
      <c r="O51" s="7">
        <v>0</v>
      </c>
      <c r="P51" s="7">
        <v>0</v>
      </c>
      <c r="Q51" s="7">
        <v>0</v>
      </c>
      <c r="R51" s="7">
        <v>0</v>
      </c>
      <c r="S51" s="7">
        <v>0</v>
      </c>
      <c r="T51" s="7">
        <v>0</v>
      </c>
      <c r="U51" s="7">
        <v>0</v>
      </c>
      <c r="V51" s="7">
        <v>0</v>
      </c>
      <c r="W51" s="7">
        <v>1</v>
      </c>
      <c r="X51" s="7">
        <v>2</v>
      </c>
      <c r="Y51" s="7">
        <v>0</v>
      </c>
      <c r="Z51" s="74">
        <f t="shared" si="145"/>
        <v>8</v>
      </c>
      <c r="AA51" s="74">
        <f t="shared" si="146"/>
        <v>13</v>
      </c>
      <c r="AB51" s="74">
        <f t="shared" si="147"/>
        <v>13</v>
      </c>
      <c r="AC51" s="74">
        <f t="shared" si="148"/>
        <v>19</v>
      </c>
      <c r="AD51" s="74">
        <f t="shared" si="149"/>
        <v>19</v>
      </c>
      <c r="AE51" s="74">
        <f t="shared" si="150"/>
        <v>29</v>
      </c>
      <c r="AF51" s="74">
        <f t="shared" si="151"/>
        <v>32</v>
      </c>
      <c r="AG51" s="74">
        <f t="shared" si="152"/>
        <v>20</v>
      </c>
      <c r="AH51" s="74">
        <f t="shared" si="153"/>
        <v>18</v>
      </c>
      <c r="AI51" s="74">
        <f>K51+W51</f>
        <v>13</v>
      </c>
      <c r="AJ51" s="74">
        <f>L51+X51</f>
        <v>32</v>
      </c>
      <c r="AK51" s="74">
        <f>M51+Y51</f>
        <v>30</v>
      </c>
    </row>
    <row r="52" spans="1:37" s="7" customFormat="1">
      <c r="A52" s="16" t="s">
        <v>60</v>
      </c>
      <c r="B52" s="81">
        <v>236</v>
      </c>
      <c r="C52" s="7">
        <v>317</v>
      </c>
      <c r="D52" s="7">
        <v>313</v>
      </c>
      <c r="E52" s="7">
        <v>381</v>
      </c>
      <c r="F52" s="7">
        <v>331</v>
      </c>
      <c r="G52" s="7">
        <v>352</v>
      </c>
      <c r="H52" s="7">
        <v>397</v>
      </c>
      <c r="I52" s="7">
        <v>430</v>
      </c>
      <c r="J52" s="7">
        <v>474</v>
      </c>
      <c r="K52" s="7">
        <v>522</v>
      </c>
      <c r="L52" s="7">
        <v>581</v>
      </c>
      <c r="M52" s="7">
        <v>567</v>
      </c>
      <c r="N52" s="81">
        <v>2</v>
      </c>
      <c r="O52" s="7">
        <v>0</v>
      </c>
      <c r="P52" s="7">
        <v>4</v>
      </c>
      <c r="Q52" s="7">
        <v>4</v>
      </c>
      <c r="R52" s="7">
        <v>2</v>
      </c>
      <c r="S52" s="7">
        <v>4</v>
      </c>
      <c r="T52" s="7">
        <v>4</v>
      </c>
      <c r="U52" s="7">
        <v>6</v>
      </c>
      <c r="V52" s="7">
        <v>3</v>
      </c>
      <c r="W52" s="7">
        <v>19</v>
      </c>
      <c r="X52" s="7">
        <v>33</v>
      </c>
      <c r="Y52" s="7">
        <v>30</v>
      </c>
      <c r="Z52" s="75">
        <f t="shared" si="145"/>
        <v>238</v>
      </c>
      <c r="AA52" s="75">
        <f t="shared" si="146"/>
        <v>317</v>
      </c>
      <c r="AB52" s="75">
        <f t="shared" si="147"/>
        <v>317</v>
      </c>
      <c r="AC52" s="75">
        <f t="shared" si="148"/>
        <v>385</v>
      </c>
      <c r="AD52" s="75">
        <f t="shared" si="149"/>
        <v>333</v>
      </c>
      <c r="AE52" s="75">
        <f t="shared" si="150"/>
        <v>356</v>
      </c>
      <c r="AF52" s="75">
        <f t="shared" si="151"/>
        <v>401</v>
      </c>
      <c r="AG52" s="75">
        <f t="shared" si="152"/>
        <v>436</v>
      </c>
      <c r="AH52" s="75">
        <f t="shared" si="153"/>
        <v>477</v>
      </c>
      <c r="AI52" s="75">
        <f>K52+W52</f>
        <v>541</v>
      </c>
      <c r="AJ52" s="75">
        <f>L52+X52</f>
        <v>614</v>
      </c>
      <c r="AK52" s="75">
        <f>M52+Y52</f>
        <v>597</v>
      </c>
    </row>
    <row r="53" spans="1:37" s="7" customFormat="1">
      <c r="A53" s="37" t="s">
        <v>61</v>
      </c>
      <c r="B53" s="79">
        <f t="shared" ref="B53" si="154">SUM(B55:B63)</f>
        <v>8807</v>
      </c>
      <c r="C53" s="27">
        <f t="shared" ref="C53:O53" si="155">SUM(C55:C63)</f>
        <v>10858</v>
      </c>
      <c r="D53" s="27">
        <f t="shared" ref="D53:E53" si="156">SUM(D55:D63)</f>
        <v>13238</v>
      </c>
      <c r="E53" s="27">
        <f t="shared" si="156"/>
        <v>12855</v>
      </c>
      <c r="F53" s="27">
        <f t="shared" ref="F53:H53" si="157">SUM(F55:F63)</f>
        <v>12264</v>
      </c>
      <c r="G53" s="27">
        <f t="shared" si="157"/>
        <v>10843</v>
      </c>
      <c r="H53" s="27">
        <f t="shared" si="157"/>
        <v>10689</v>
      </c>
      <c r="I53" s="27">
        <f t="shared" ref="I53:J53" si="158">SUM(I55:I63)</f>
        <v>9338</v>
      </c>
      <c r="J53" s="27">
        <f t="shared" si="158"/>
        <v>9657</v>
      </c>
      <c r="K53" s="27">
        <f t="shared" ref="K53:L53" si="159">SUM(K55:K63)</f>
        <v>8451</v>
      </c>
      <c r="L53" s="27">
        <f t="shared" si="159"/>
        <v>8052</v>
      </c>
      <c r="M53" s="27">
        <f t="shared" ref="M53" si="160">SUM(M55:M63)</f>
        <v>6863</v>
      </c>
      <c r="N53" s="79">
        <f t="shared" si="155"/>
        <v>623</v>
      </c>
      <c r="O53" s="27">
        <f t="shared" si="155"/>
        <v>596</v>
      </c>
      <c r="P53" s="27">
        <f t="shared" ref="P53:Q53" si="161">SUM(P55:P63)</f>
        <v>788</v>
      </c>
      <c r="Q53" s="27">
        <f t="shared" si="161"/>
        <v>447</v>
      </c>
      <c r="R53" s="27">
        <f t="shared" ref="R53:T53" si="162">SUM(R55:R63)</f>
        <v>452</v>
      </c>
      <c r="S53" s="27">
        <f t="shared" si="162"/>
        <v>468</v>
      </c>
      <c r="T53" s="27">
        <f t="shared" si="162"/>
        <v>515</v>
      </c>
      <c r="U53" s="27">
        <f t="shared" ref="U53:V53" si="163">SUM(U55:U63)</f>
        <v>537</v>
      </c>
      <c r="V53" s="27">
        <f t="shared" si="163"/>
        <v>483</v>
      </c>
      <c r="W53" s="27">
        <f t="shared" ref="W53:X53" si="164">SUM(W55:W63)</f>
        <v>468</v>
      </c>
      <c r="X53" s="27">
        <f t="shared" si="164"/>
        <v>449</v>
      </c>
      <c r="Y53" s="27">
        <f t="shared" ref="Y53" si="165">SUM(Y55:Y63)</f>
        <v>452</v>
      </c>
      <c r="Z53" s="70">
        <f t="shared" ref="Z53:AA53" si="166">SUM(Z55:Z63)</f>
        <v>9430</v>
      </c>
      <c r="AA53" s="70">
        <f t="shared" si="166"/>
        <v>11454</v>
      </c>
      <c r="AB53" s="70">
        <f t="shared" ref="AB53:AC53" si="167">SUM(AB55:AB63)</f>
        <v>14026</v>
      </c>
      <c r="AC53" s="70">
        <f t="shared" si="167"/>
        <v>13302</v>
      </c>
      <c r="AD53" s="70">
        <f t="shared" ref="AD53:AF53" si="168">SUM(AD55:AD63)</f>
        <v>12716</v>
      </c>
      <c r="AE53" s="70">
        <f t="shared" si="168"/>
        <v>11311</v>
      </c>
      <c r="AF53" s="70">
        <f t="shared" si="168"/>
        <v>11204</v>
      </c>
      <c r="AG53" s="70">
        <f t="shared" ref="AG53:AH53" si="169">SUM(AG55:AG63)</f>
        <v>9875</v>
      </c>
      <c r="AH53" s="70">
        <f t="shared" si="169"/>
        <v>10140</v>
      </c>
      <c r="AI53" s="70">
        <f t="shared" ref="AI53:AJ53" si="170">SUM(AI55:AI63)</f>
        <v>8919</v>
      </c>
      <c r="AJ53" s="70">
        <f t="shared" si="170"/>
        <v>8501</v>
      </c>
      <c r="AK53" s="70">
        <f t="shared" ref="AK53" si="171">SUM(AK55:AK63)</f>
        <v>7315</v>
      </c>
    </row>
    <row r="54" spans="1:37">
      <c r="A54" s="26" t="s">
        <v>17</v>
      </c>
      <c r="B54" s="80">
        <f t="shared" ref="B54" si="172">(B53/B5)*100</f>
        <v>14.915489618263727</v>
      </c>
      <c r="C54" s="26">
        <f t="shared" ref="C54:O54" si="173">(C53/C5)*100</f>
        <v>15.989515072083879</v>
      </c>
      <c r="D54" s="26">
        <f t="shared" ref="D54:E54" si="174">(D53/D5)*100</f>
        <v>13.331319234642496</v>
      </c>
      <c r="E54" s="26">
        <f t="shared" si="174"/>
        <v>12.849860055977608</v>
      </c>
      <c r="F54" s="26">
        <f t="shared" ref="F54:H54" si="175">(F53/F5)*100</f>
        <v>12.275784753363228</v>
      </c>
      <c r="G54" s="26">
        <f t="shared" si="175"/>
        <v>11.501214506189209</v>
      </c>
      <c r="H54" s="26">
        <f t="shared" si="175"/>
        <v>11.297004798241348</v>
      </c>
      <c r="I54" s="26">
        <f t="shared" ref="I54:J54" si="176">(I53/I5)*100</f>
        <v>9.4798180784536665</v>
      </c>
      <c r="J54" s="26">
        <f t="shared" si="176"/>
        <v>9.4173289775220628</v>
      </c>
      <c r="K54" s="26">
        <f t="shared" ref="K54:L54" si="177">(K53/K5)*100</f>
        <v>8.3619452827388301</v>
      </c>
      <c r="L54" s="26">
        <f t="shared" si="177"/>
        <v>7.4076118455551567</v>
      </c>
      <c r="M54" s="26">
        <f t="shared" ref="M54" si="178">(M53/M5)*100</f>
        <v>6.1671039861974766</v>
      </c>
      <c r="N54" s="80">
        <f t="shared" si="173"/>
        <v>18.264438581061274</v>
      </c>
      <c r="O54" s="26">
        <f t="shared" si="173"/>
        <v>19.43900848010437</v>
      </c>
      <c r="P54" s="26">
        <f t="shared" ref="P54:Q54" si="179">(P53/P5)*100</f>
        <v>19.214825652279931</v>
      </c>
      <c r="Q54" s="26">
        <f t="shared" si="179"/>
        <v>11.701570680628272</v>
      </c>
      <c r="R54" s="26">
        <f t="shared" ref="R54:T54" si="180">(R53/R5)*100</f>
        <v>13.23185011709602</v>
      </c>
      <c r="S54" s="26">
        <f t="shared" si="180"/>
        <v>12.935323383084576</v>
      </c>
      <c r="T54" s="26">
        <f t="shared" si="180"/>
        <v>11.99347927340475</v>
      </c>
      <c r="U54" s="26">
        <f t="shared" ref="U54:V54" si="181">(U53/U5)*100</f>
        <v>13.200589970501476</v>
      </c>
      <c r="V54" s="26">
        <f t="shared" si="181"/>
        <v>10.561994314454406</v>
      </c>
      <c r="W54" s="26">
        <f t="shared" ref="W54:X54" si="182">(W53/W5)*100</f>
        <v>9.1441969519343491</v>
      </c>
      <c r="X54" s="26">
        <f t="shared" si="182"/>
        <v>8.3893871449925257</v>
      </c>
      <c r="Y54" s="26">
        <f t="shared" ref="Y54" si="183">(Y53/Y5)*100</f>
        <v>8.3317972350230427</v>
      </c>
      <c r="Z54" s="71">
        <f t="shared" ref="Z54:AA54" si="184">(Z53/Z5)*100</f>
        <v>15.098387690731224</v>
      </c>
      <c r="AA54" s="71">
        <f t="shared" si="184"/>
        <v>16.138531554253024</v>
      </c>
      <c r="AB54" s="71">
        <f t="shared" ref="AB54:AC54" si="185">(AB53/AB5)*100</f>
        <v>13.564665718900205</v>
      </c>
      <c r="AC54" s="71">
        <f t="shared" si="185"/>
        <v>12.807625649913346</v>
      </c>
      <c r="AD54" s="71">
        <f t="shared" ref="AD54:AF54" si="186">(AD53/AD5)*100</f>
        <v>12.307394502516454</v>
      </c>
      <c r="AE54" s="71">
        <f t="shared" si="186"/>
        <v>11.554216252106849</v>
      </c>
      <c r="AF54" s="71">
        <f t="shared" si="186"/>
        <v>11.327240375283081</v>
      </c>
      <c r="AG54" s="71">
        <f t="shared" ref="AG54:AH54" si="187">(AG53/AG5)*100</f>
        <v>9.6273836914557585</v>
      </c>
      <c r="AH54" s="71">
        <f t="shared" si="187"/>
        <v>9.4661961575085432</v>
      </c>
      <c r="AI54" s="71">
        <f t="shared" ref="AI54:AJ54" si="188">(AI53/AI5)*100</f>
        <v>8.3996496614335623</v>
      </c>
      <c r="AJ54" s="71">
        <f t="shared" si="188"/>
        <v>7.4536830014642579</v>
      </c>
      <c r="AK54" s="71">
        <f t="shared" ref="AK54" si="189">(AK53/AK5)*100</f>
        <v>6.2677257109563094</v>
      </c>
    </row>
    <row r="55" spans="1:37" s="7" customFormat="1">
      <c r="A55" s="15" t="s">
        <v>62</v>
      </c>
      <c r="B55" s="81">
        <v>942</v>
      </c>
      <c r="C55" s="7">
        <v>860</v>
      </c>
      <c r="D55" s="7">
        <v>1474</v>
      </c>
      <c r="E55" s="7">
        <v>1505</v>
      </c>
      <c r="F55" s="7">
        <v>1392</v>
      </c>
      <c r="G55" s="7">
        <v>1126</v>
      </c>
      <c r="H55" s="7">
        <v>1309</v>
      </c>
      <c r="I55" s="7">
        <v>1184</v>
      </c>
      <c r="J55" s="7">
        <v>1152</v>
      </c>
      <c r="K55" s="7">
        <v>1075</v>
      </c>
      <c r="L55" s="7">
        <v>1124</v>
      </c>
      <c r="M55" s="7">
        <v>981</v>
      </c>
      <c r="N55" s="81">
        <v>35</v>
      </c>
      <c r="O55" s="7">
        <v>9</v>
      </c>
      <c r="P55" s="7">
        <v>5</v>
      </c>
      <c r="Q55" s="7">
        <v>5</v>
      </c>
      <c r="R55" s="7">
        <v>2</v>
      </c>
      <c r="S55" s="7">
        <v>3</v>
      </c>
      <c r="T55" s="7">
        <v>3</v>
      </c>
      <c r="U55" s="7">
        <v>0</v>
      </c>
      <c r="V55" s="7">
        <v>0</v>
      </c>
      <c r="W55" s="7">
        <v>3</v>
      </c>
      <c r="X55" s="7">
        <v>5</v>
      </c>
      <c r="Y55" s="7">
        <v>6</v>
      </c>
      <c r="Z55" s="74">
        <f t="shared" ref="Z55:Z64" si="190">B55+N55</f>
        <v>977</v>
      </c>
      <c r="AA55" s="74">
        <f t="shared" ref="AA55:AA64" si="191">C55+O55</f>
        <v>869</v>
      </c>
      <c r="AB55" s="74">
        <f t="shared" ref="AB55:AB64" si="192">D55+P55</f>
        <v>1479</v>
      </c>
      <c r="AC55" s="74">
        <f t="shared" ref="AC55:AC64" si="193">E55+Q55</f>
        <v>1510</v>
      </c>
      <c r="AD55" s="74">
        <f t="shared" ref="AD55:AD64" si="194">F55+R55</f>
        <v>1394</v>
      </c>
      <c r="AE55" s="74">
        <f t="shared" ref="AE55:AE64" si="195">G55+S55</f>
        <v>1129</v>
      </c>
      <c r="AF55" s="74">
        <f t="shared" ref="AF55:AF64" si="196">H55+T55</f>
        <v>1312</v>
      </c>
      <c r="AG55" s="74">
        <f t="shared" ref="AG55:AG64" si="197">I55+U55</f>
        <v>1184</v>
      </c>
      <c r="AH55" s="74">
        <f t="shared" ref="AH55:AH64" si="198">J55+V55</f>
        <v>1152</v>
      </c>
      <c r="AI55" s="74">
        <f>K55+W55</f>
        <v>1078</v>
      </c>
      <c r="AJ55" s="74">
        <f>L55+X55</f>
        <v>1129</v>
      </c>
      <c r="AK55" s="74">
        <f>M55+Y55</f>
        <v>987</v>
      </c>
    </row>
    <row r="56" spans="1:37" s="7" customFormat="1">
      <c r="A56" s="15" t="s">
        <v>63</v>
      </c>
      <c r="B56" s="81">
        <v>12</v>
      </c>
      <c r="C56" s="7">
        <v>12</v>
      </c>
      <c r="D56" s="7">
        <v>18</v>
      </c>
      <c r="E56" s="7">
        <v>14</v>
      </c>
      <c r="F56" s="7">
        <v>9</v>
      </c>
      <c r="G56" s="7">
        <v>11</v>
      </c>
      <c r="H56" s="7">
        <v>22</v>
      </c>
      <c r="I56" s="7">
        <v>12</v>
      </c>
      <c r="J56" s="7">
        <v>11</v>
      </c>
      <c r="K56" s="7">
        <v>15</v>
      </c>
      <c r="L56" s="7">
        <v>15</v>
      </c>
      <c r="M56" s="7">
        <v>11</v>
      </c>
      <c r="N56" s="81">
        <v>11</v>
      </c>
      <c r="O56" s="7">
        <v>9</v>
      </c>
      <c r="P56" s="7">
        <v>4</v>
      </c>
      <c r="Q56" s="7">
        <v>3</v>
      </c>
      <c r="R56" s="7">
        <v>9</v>
      </c>
      <c r="S56" s="7">
        <v>6</v>
      </c>
      <c r="T56" s="7">
        <v>5</v>
      </c>
      <c r="U56" s="7">
        <v>7</v>
      </c>
      <c r="V56" s="7">
        <v>6</v>
      </c>
      <c r="W56" s="7">
        <v>10</v>
      </c>
      <c r="X56" s="7">
        <v>13</v>
      </c>
      <c r="Y56" s="7">
        <v>8</v>
      </c>
      <c r="Z56" s="74">
        <f t="shared" si="190"/>
        <v>23</v>
      </c>
      <c r="AA56" s="74">
        <f t="shared" si="191"/>
        <v>21</v>
      </c>
      <c r="AB56" s="74">
        <f t="shared" si="192"/>
        <v>22</v>
      </c>
      <c r="AC56" s="74">
        <f t="shared" si="193"/>
        <v>17</v>
      </c>
      <c r="AD56" s="74">
        <f t="shared" si="194"/>
        <v>18</v>
      </c>
      <c r="AE56" s="74">
        <f t="shared" si="195"/>
        <v>17</v>
      </c>
      <c r="AF56" s="74">
        <f t="shared" si="196"/>
        <v>27</v>
      </c>
      <c r="AG56" s="74">
        <f t="shared" si="197"/>
        <v>19</v>
      </c>
      <c r="AH56" s="74">
        <f t="shared" si="198"/>
        <v>17</v>
      </c>
      <c r="AI56" s="74">
        <f>K56+W56</f>
        <v>25</v>
      </c>
      <c r="AJ56" s="74">
        <f>L56+X56</f>
        <v>28</v>
      </c>
      <c r="AK56" s="74">
        <f>M56+Y56</f>
        <v>19</v>
      </c>
    </row>
    <row r="57" spans="1:37" s="7" customFormat="1">
      <c r="A57" s="15" t="s">
        <v>64</v>
      </c>
      <c r="B57" s="81">
        <v>924</v>
      </c>
      <c r="C57" s="7">
        <v>1325</v>
      </c>
      <c r="D57" s="7">
        <v>1512</v>
      </c>
      <c r="E57" s="7">
        <v>1491</v>
      </c>
      <c r="F57" s="7">
        <v>1233</v>
      </c>
      <c r="G57" s="7">
        <v>932</v>
      </c>
      <c r="H57" s="7">
        <v>941</v>
      </c>
      <c r="I57" s="7">
        <v>996</v>
      </c>
      <c r="J57" s="7">
        <v>1057</v>
      </c>
      <c r="K57" s="7">
        <v>729</v>
      </c>
      <c r="L57" s="7">
        <v>525</v>
      </c>
      <c r="M57" s="7">
        <v>437</v>
      </c>
      <c r="N57" s="81">
        <v>148</v>
      </c>
      <c r="O57" s="7">
        <v>110</v>
      </c>
      <c r="P57" s="7">
        <v>117</v>
      </c>
      <c r="Q57" s="7">
        <v>121</v>
      </c>
      <c r="R57" s="7">
        <v>80</v>
      </c>
      <c r="S57" s="7">
        <v>131</v>
      </c>
      <c r="T57" s="7">
        <v>162</v>
      </c>
      <c r="U57" s="7">
        <v>198</v>
      </c>
      <c r="V57" s="7">
        <v>88</v>
      </c>
      <c r="W57" s="7">
        <v>127</v>
      </c>
      <c r="X57" s="7">
        <v>134</v>
      </c>
      <c r="Y57" s="7">
        <v>140</v>
      </c>
      <c r="Z57" s="74">
        <f t="shared" si="190"/>
        <v>1072</v>
      </c>
      <c r="AA57" s="74">
        <f t="shared" si="191"/>
        <v>1435</v>
      </c>
      <c r="AB57" s="74">
        <f t="shared" si="192"/>
        <v>1629</v>
      </c>
      <c r="AC57" s="74">
        <f t="shared" si="193"/>
        <v>1612</v>
      </c>
      <c r="AD57" s="74">
        <f t="shared" si="194"/>
        <v>1313</v>
      </c>
      <c r="AE57" s="74">
        <f t="shared" si="195"/>
        <v>1063</v>
      </c>
      <c r="AF57" s="74">
        <f t="shared" si="196"/>
        <v>1103</v>
      </c>
      <c r="AG57" s="74">
        <f t="shared" si="197"/>
        <v>1194</v>
      </c>
      <c r="AH57" s="74">
        <f t="shared" si="198"/>
        <v>1145</v>
      </c>
      <c r="AI57" s="74">
        <f>K57+W57</f>
        <v>856</v>
      </c>
      <c r="AJ57" s="74">
        <f>L57+X57</f>
        <v>659</v>
      </c>
      <c r="AK57" s="74">
        <f>M57+Y57</f>
        <v>577</v>
      </c>
    </row>
    <row r="58" spans="1:37" s="7" customFormat="1">
      <c r="A58" s="15" t="s">
        <v>65</v>
      </c>
      <c r="B58" s="81">
        <v>19</v>
      </c>
      <c r="C58" s="7">
        <v>29</v>
      </c>
      <c r="D58" s="7">
        <v>41</v>
      </c>
      <c r="E58" s="7">
        <v>49</v>
      </c>
      <c r="F58" s="7">
        <v>58</v>
      </c>
      <c r="G58" s="7">
        <v>33</v>
      </c>
      <c r="H58" s="7">
        <v>33</v>
      </c>
      <c r="I58" s="7">
        <v>36</v>
      </c>
      <c r="J58" s="7">
        <v>30</v>
      </c>
      <c r="K58" s="7">
        <v>25</v>
      </c>
      <c r="L58" s="7">
        <v>30</v>
      </c>
      <c r="M58" s="7">
        <v>16</v>
      </c>
      <c r="N58" s="81">
        <v>1</v>
      </c>
      <c r="O58" s="7">
        <v>2</v>
      </c>
      <c r="P58" s="7">
        <v>0</v>
      </c>
      <c r="Q58" s="7">
        <v>1</v>
      </c>
      <c r="R58" s="7">
        <v>0</v>
      </c>
      <c r="S58" s="7">
        <v>0</v>
      </c>
      <c r="T58" s="7">
        <v>0</v>
      </c>
      <c r="U58" s="7">
        <v>0</v>
      </c>
      <c r="V58" s="7">
        <v>0</v>
      </c>
      <c r="W58" s="7">
        <v>1</v>
      </c>
      <c r="X58" s="7">
        <v>0</v>
      </c>
      <c r="Y58" s="7">
        <v>2</v>
      </c>
      <c r="Z58" s="74">
        <f t="shared" si="190"/>
        <v>20</v>
      </c>
      <c r="AA58" s="74">
        <f t="shared" si="191"/>
        <v>31</v>
      </c>
      <c r="AB58" s="74">
        <f t="shared" si="192"/>
        <v>41</v>
      </c>
      <c r="AC58" s="74">
        <f t="shared" si="193"/>
        <v>50</v>
      </c>
      <c r="AD58" s="74">
        <f t="shared" si="194"/>
        <v>58</v>
      </c>
      <c r="AE58" s="74">
        <f t="shared" si="195"/>
        <v>33</v>
      </c>
      <c r="AF58" s="74">
        <f t="shared" si="196"/>
        <v>33</v>
      </c>
      <c r="AG58" s="74">
        <f t="shared" si="197"/>
        <v>36</v>
      </c>
      <c r="AH58" s="74">
        <f t="shared" si="198"/>
        <v>30</v>
      </c>
      <c r="AI58" s="74">
        <f>K58+W58</f>
        <v>26</v>
      </c>
      <c r="AJ58" s="74">
        <f>L58+X58</f>
        <v>30</v>
      </c>
      <c r="AK58" s="74">
        <f>M58+Y58</f>
        <v>18</v>
      </c>
    </row>
    <row r="59" spans="1:37" s="7" customFormat="1">
      <c r="A59" s="15" t="s">
        <v>66</v>
      </c>
      <c r="B59" s="81">
        <v>2623</v>
      </c>
      <c r="C59" s="7">
        <v>3084</v>
      </c>
      <c r="D59" s="7">
        <v>3955</v>
      </c>
      <c r="E59" s="7">
        <v>3582</v>
      </c>
      <c r="F59" s="7">
        <v>3418</v>
      </c>
      <c r="G59" s="7">
        <v>3175</v>
      </c>
      <c r="H59" s="7">
        <v>3304</v>
      </c>
      <c r="I59" s="7">
        <v>2665</v>
      </c>
      <c r="J59" s="7">
        <v>2950</v>
      </c>
      <c r="K59" s="7">
        <v>2754</v>
      </c>
      <c r="L59" s="7">
        <v>2787</v>
      </c>
      <c r="M59" s="7">
        <v>2350</v>
      </c>
      <c r="N59" s="81">
        <v>74</v>
      </c>
      <c r="O59" s="7">
        <v>110</v>
      </c>
      <c r="P59" s="7">
        <v>237</v>
      </c>
      <c r="Q59" s="7">
        <v>83</v>
      </c>
      <c r="R59" s="7">
        <v>61</v>
      </c>
      <c r="S59" s="7">
        <v>50</v>
      </c>
      <c r="T59" s="7">
        <v>39</v>
      </c>
      <c r="U59" s="7">
        <v>35</v>
      </c>
      <c r="V59" s="7">
        <v>40</v>
      </c>
      <c r="W59" s="7">
        <v>32</v>
      </c>
      <c r="X59" s="7">
        <v>29</v>
      </c>
      <c r="Y59" s="7">
        <v>26</v>
      </c>
      <c r="Z59" s="74">
        <f t="shared" si="190"/>
        <v>2697</v>
      </c>
      <c r="AA59" s="74">
        <f t="shared" si="191"/>
        <v>3194</v>
      </c>
      <c r="AB59" s="74">
        <f t="shared" si="192"/>
        <v>4192</v>
      </c>
      <c r="AC59" s="74">
        <f t="shared" si="193"/>
        <v>3665</v>
      </c>
      <c r="AD59" s="74">
        <f t="shared" si="194"/>
        <v>3479</v>
      </c>
      <c r="AE59" s="74">
        <f t="shared" si="195"/>
        <v>3225</v>
      </c>
      <c r="AF59" s="74">
        <f t="shared" si="196"/>
        <v>3343</v>
      </c>
      <c r="AG59" s="74">
        <f t="shared" si="197"/>
        <v>2700</v>
      </c>
      <c r="AH59" s="74">
        <f t="shared" si="198"/>
        <v>2990</v>
      </c>
      <c r="AI59" s="74">
        <f>K59+W59</f>
        <v>2786</v>
      </c>
      <c r="AJ59" s="74">
        <f>L59+X59</f>
        <v>2816</v>
      </c>
      <c r="AK59" s="74">
        <f>M59+Y59</f>
        <v>2376</v>
      </c>
    </row>
    <row r="60" spans="1:37" s="7" customFormat="1">
      <c r="A60" s="15" t="s">
        <v>67</v>
      </c>
      <c r="B60" s="81">
        <v>3201</v>
      </c>
      <c r="C60" s="7">
        <v>3933</v>
      </c>
      <c r="D60" s="7">
        <v>4477</v>
      </c>
      <c r="E60" s="7">
        <v>4656</v>
      </c>
      <c r="F60" s="7">
        <v>4421</v>
      </c>
      <c r="G60" s="7">
        <v>3977</v>
      </c>
      <c r="H60" s="7">
        <v>3593</v>
      </c>
      <c r="I60" s="7">
        <v>3079</v>
      </c>
      <c r="J60" s="7">
        <v>3090</v>
      </c>
      <c r="K60" s="7">
        <v>2743</v>
      </c>
      <c r="L60" s="7">
        <v>2398</v>
      </c>
      <c r="M60" s="7">
        <v>2028</v>
      </c>
      <c r="N60" s="81">
        <v>317</v>
      </c>
      <c r="O60" s="7">
        <v>306</v>
      </c>
      <c r="P60" s="7">
        <v>371</v>
      </c>
      <c r="Q60" s="7">
        <v>185</v>
      </c>
      <c r="R60" s="7">
        <v>250</v>
      </c>
      <c r="S60" s="7">
        <v>239</v>
      </c>
      <c r="T60" s="7">
        <v>262</v>
      </c>
      <c r="U60" s="7">
        <v>265</v>
      </c>
      <c r="V60" s="7">
        <v>309</v>
      </c>
      <c r="W60" s="7">
        <v>255</v>
      </c>
      <c r="X60" s="7">
        <v>215</v>
      </c>
      <c r="Y60" s="7">
        <v>212</v>
      </c>
      <c r="Z60" s="74">
        <f t="shared" si="190"/>
        <v>3518</v>
      </c>
      <c r="AA60" s="74">
        <f t="shared" si="191"/>
        <v>4239</v>
      </c>
      <c r="AB60" s="74">
        <f t="shared" si="192"/>
        <v>4848</v>
      </c>
      <c r="AC60" s="74">
        <f t="shared" si="193"/>
        <v>4841</v>
      </c>
      <c r="AD60" s="74">
        <f t="shared" si="194"/>
        <v>4671</v>
      </c>
      <c r="AE60" s="74">
        <f t="shared" si="195"/>
        <v>4216</v>
      </c>
      <c r="AF60" s="74">
        <f t="shared" si="196"/>
        <v>3855</v>
      </c>
      <c r="AG60" s="74">
        <f t="shared" si="197"/>
        <v>3344</v>
      </c>
      <c r="AH60" s="74">
        <f t="shared" si="198"/>
        <v>3399</v>
      </c>
      <c r="AI60" s="74">
        <f>K60+W60</f>
        <v>2998</v>
      </c>
      <c r="AJ60" s="74">
        <f>L60+X60</f>
        <v>2613</v>
      </c>
      <c r="AK60" s="74">
        <f>M60+Y60</f>
        <v>2240</v>
      </c>
    </row>
    <row r="61" spans="1:37" s="7" customFormat="1">
      <c r="A61" s="15" t="s">
        <v>68</v>
      </c>
      <c r="B61" s="81">
        <v>918</v>
      </c>
      <c r="C61" s="7">
        <v>1376</v>
      </c>
      <c r="D61" s="7">
        <v>1370</v>
      </c>
      <c r="E61" s="7">
        <v>1340</v>
      </c>
      <c r="F61" s="7">
        <v>1498</v>
      </c>
      <c r="G61" s="7">
        <v>1458</v>
      </c>
      <c r="H61" s="7">
        <v>1357</v>
      </c>
      <c r="I61" s="7">
        <v>1225</v>
      </c>
      <c r="J61" s="7">
        <v>1230</v>
      </c>
      <c r="K61" s="7">
        <v>1001</v>
      </c>
      <c r="L61" s="7">
        <v>1013</v>
      </c>
      <c r="M61" s="7">
        <v>888</v>
      </c>
      <c r="N61" s="81">
        <v>35</v>
      </c>
      <c r="O61" s="7">
        <v>46</v>
      </c>
      <c r="P61" s="7">
        <v>47</v>
      </c>
      <c r="Q61" s="7">
        <v>39</v>
      </c>
      <c r="R61" s="7">
        <v>38</v>
      </c>
      <c r="S61" s="7">
        <v>25</v>
      </c>
      <c r="T61" s="7">
        <v>34</v>
      </c>
      <c r="U61" s="7">
        <v>22</v>
      </c>
      <c r="V61" s="7">
        <v>27</v>
      </c>
      <c r="W61" s="7">
        <v>33</v>
      </c>
      <c r="X61" s="7">
        <v>45</v>
      </c>
      <c r="Y61" s="7">
        <v>54</v>
      </c>
      <c r="Z61" s="74">
        <f t="shared" si="190"/>
        <v>953</v>
      </c>
      <c r="AA61" s="74">
        <f t="shared" si="191"/>
        <v>1422</v>
      </c>
      <c r="AB61" s="74">
        <f t="shared" si="192"/>
        <v>1417</v>
      </c>
      <c r="AC61" s="74">
        <f t="shared" si="193"/>
        <v>1379</v>
      </c>
      <c r="AD61" s="74">
        <f t="shared" si="194"/>
        <v>1536</v>
      </c>
      <c r="AE61" s="74">
        <f t="shared" si="195"/>
        <v>1483</v>
      </c>
      <c r="AF61" s="74">
        <f t="shared" si="196"/>
        <v>1391</v>
      </c>
      <c r="AG61" s="74">
        <f t="shared" si="197"/>
        <v>1247</v>
      </c>
      <c r="AH61" s="74">
        <f t="shared" si="198"/>
        <v>1257</v>
      </c>
      <c r="AI61" s="74">
        <f>K61+W61</f>
        <v>1034</v>
      </c>
      <c r="AJ61" s="74">
        <f>L61+X61</f>
        <v>1058</v>
      </c>
      <c r="AK61" s="74">
        <f>M61+Y61</f>
        <v>942</v>
      </c>
    </row>
    <row r="62" spans="1:37" s="7" customFormat="1">
      <c r="A62" s="15" t="s">
        <v>69</v>
      </c>
      <c r="B62" s="81">
        <v>165</v>
      </c>
      <c r="C62" s="7">
        <v>234</v>
      </c>
      <c r="D62" s="7">
        <v>382</v>
      </c>
      <c r="E62" s="7">
        <v>212</v>
      </c>
      <c r="F62" s="7">
        <v>233</v>
      </c>
      <c r="G62" s="7">
        <v>125</v>
      </c>
      <c r="H62" s="7">
        <v>122</v>
      </c>
      <c r="I62" s="7">
        <v>135</v>
      </c>
      <c r="J62" s="7">
        <v>127</v>
      </c>
      <c r="K62" s="7">
        <v>106</v>
      </c>
      <c r="L62" s="7">
        <v>150</v>
      </c>
      <c r="M62" s="7">
        <v>148</v>
      </c>
      <c r="N62" s="81">
        <v>1</v>
      </c>
      <c r="O62" s="7">
        <v>1</v>
      </c>
      <c r="P62" s="7">
        <v>7</v>
      </c>
      <c r="Q62" s="7">
        <v>3</v>
      </c>
      <c r="R62" s="7">
        <v>5</v>
      </c>
      <c r="S62" s="7">
        <v>8</v>
      </c>
      <c r="T62" s="7">
        <v>5</v>
      </c>
      <c r="U62" s="7">
        <v>5</v>
      </c>
      <c r="V62" s="7">
        <v>5</v>
      </c>
      <c r="W62" s="7">
        <v>1</v>
      </c>
      <c r="X62" s="7">
        <v>3</v>
      </c>
      <c r="Y62" s="7">
        <v>0</v>
      </c>
      <c r="Z62" s="74">
        <f t="shared" si="190"/>
        <v>166</v>
      </c>
      <c r="AA62" s="74">
        <f t="shared" si="191"/>
        <v>235</v>
      </c>
      <c r="AB62" s="74">
        <f t="shared" si="192"/>
        <v>389</v>
      </c>
      <c r="AC62" s="74">
        <f t="shared" si="193"/>
        <v>215</v>
      </c>
      <c r="AD62" s="74">
        <f t="shared" si="194"/>
        <v>238</v>
      </c>
      <c r="AE62" s="74">
        <f t="shared" si="195"/>
        <v>133</v>
      </c>
      <c r="AF62" s="74">
        <f t="shared" si="196"/>
        <v>127</v>
      </c>
      <c r="AG62" s="74">
        <f t="shared" si="197"/>
        <v>140</v>
      </c>
      <c r="AH62" s="74">
        <f t="shared" si="198"/>
        <v>132</v>
      </c>
      <c r="AI62" s="74">
        <f>K62+W62</f>
        <v>107</v>
      </c>
      <c r="AJ62" s="74">
        <f>L62+X62</f>
        <v>153</v>
      </c>
      <c r="AK62" s="74">
        <f>M62+Y62</f>
        <v>148</v>
      </c>
    </row>
    <row r="63" spans="1:37" s="7" customFormat="1">
      <c r="A63" s="16" t="s">
        <v>70</v>
      </c>
      <c r="B63" s="81">
        <v>3</v>
      </c>
      <c r="C63" s="7">
        <v>5</v>
      </c>
      <c r="D63" s="7">
        <v>9</v>
      </c>
      <c r="E63" s="7">
        <v>6</v>
      </c>
      <c r="F63" s="7">
        <v>2</v>
      </c>
      <c r="G63" s="7">
        <v>6</v>
      </c>
      <c r="H63" s="7">
        <v>8</v>
      </c>
      <c r="I63" s="7">
        <v>6</v>
      </c>
      <c r="J63" s="7">
        <v>10</v>
      </c>
      <c r="K63" s="7">
        <v>3</v>
      </c>
      <c r="L63" s="7">
        <v>10</v>
      </c>
      <c r="M63" s="7">
        <v>4</v>
      </c>
      <c r="N63" s="81">
        <v>1</v>
      </c>
      <c r="O63" s="7">
        <v>3</v>
      </c>
      <c r="P63" s="7">
        <v>0</v>
      </c>
      <c r="Q63" s="7">
        <v>7</v>
      </c>
      <c r="R63" s="7">
        <v>7</v>
      </c>
      <c r="S63" s="7">
        <v>6</v>
      </c>
      <c r="T63" s="7">
        <v>5</v>
      </c>
      <c r="U63" s="7">
        <v>5</v>
      </c>
      <c r="V63" s="7">
        <v>8</v>
      </c>
      <c r="W63" s="7">
        <v>6</v>
      </c>
      <c r="X63" s="7">
        <v>5</v>
      </c>
      <c r="Y63" s="7">
        <v>4</v>
      </c>
      <c r="Z63" s="75">
        <f t="shared" si="190"/>
        <v>4</v>
      </c>
      <c r="AA63" s="75">
        <f t="shared" si="191"/>
        <v>8</v>
      </c>
      <c r="AB63" s="75">
        <f t="shared" si="192"/>
        <v>9</v>
      </c>
      <c r="AC63" s="75">
        <f t="shared" si="193"/>
        <v>13</v>
      </c>
      <c r="AD63" s="75">
        <f t="shared" si="194"/>
        <v>9</v>
      </c>
      <c r="AE63" s="75">
        <f t="shared" si="195"/>
        <v>12</v>
      </c>
      <c r="AF63" s="75">
        <f t="shared" si="196"/>
        <v>13</v>
      </c>
      <c r="AG63" s="75">
        <f t="shared" si="197"/>
        <v>11</v>
      </c>
      <c r="AH63" s="75">
        <f t="shared" si="198"/>
        <v>18</v>
      </c>
      <c r="AI63" s="75">
        <f>K63+W63</f>
        <v>9</v>
      </c>
      <c r="AJ63" s="75">
        <f>L63+X63</f>
        <v>15</v>
      </c>
      <c r="AK63" s="75">
        <f>M63+Y63</f>
        <v>8</v>
      </c>
    </row>
    <row r="64" spans="1:37" s="36" customFormat="1">
      <c r="A64" s="35" t="s">
        <v>71</v>
      </c>
      <c r="B64" s="82">
        <v>47</v>
      </c>
      <c r="C64" s="68">
        <v>32</v>
      </c>
      <c r="D64" s="68">
        <v>12</v>
      </c>
      <c r="E64" s="68">
        <v>9</v>
      </c>
      <c r="F64" s="68">
        <v>17</v>
      </c>
      <c r="G64" s="68">
        <v>40</v>
      </c>
      <c r="H64" s="68">
        <v>40</v>
      </c>
      <c r="I64" s="68">
        <v>21</v>
      </c>
      <c r="J64" s="68">
        <v>15</v>
      </c>
      <c r="K64" s="68">
        <v>94</v>
      </c>
      <c r="L64" s="68">
        <v>106</v>
      </c>
      <c r="M64" s="68">
        <v>37</v>
      </c>
      <c r="N64" s="82">
        <v>5</v>
      </c>
      <c r="O64" s="68">
        <v>7</v>
      </c>
      <c r="P64" s="68">
        <v>7</v>
      </c>
      <c r="Q64" s="68">
        <v>8</v>
      </c>
      <c r="R64" s="68">
        <v>1</v>
      </c>
      <c r="S64" s="68">
        <v>2</v>
      </c>
      <c r="T64" s="68">
        <v>1</v>
      </c>
      <c r="U64" s="68">
        <v>1</v>
      </c>
      <c r="V64" s="68">
        <v>3</v>
      </c>
      <c r="W64" s="68">
        <v>2</v>
      </c>
      <c r="X64" s="68">
        <v>0</v>
      </c>
      <c r="Y64" s="68">
        <v>3</v>
      </c>
      <c r="Z64" s="69">
        <f t="shared" si="190"/>
        <v>52</v>
      </c>
      <c r="AA64" s="69">
        <f t="shared" si="191"/>
        <v>39</v>
      </c>
      <c r="AB64" s="69">
        <f t="shared" si="192"/>
        <v>19</v>
      </c>
      <c r="AC64" s="69">
        <f t="shared" si="193"/>
        <v>17</v>
      </c>
      <c r="AD64" s="69">
        <f t="shared" si="194"/>
        <v>18</v>
      </c>
      <c r="AE64" s="69">
        <f t="shared" si="195"/>
        <v>42</v>
      </c>
      <c r="AF64" s="69">
        <f t="shared" si="196"/>
        <v>41</v>
      </c>
      <c r="AG64" s="69">
        <f t="shared" si="197"/>
        <v>22</v>
      </c>
      <c r="AH64" s="69">
        <f t="shared" si="198"/>
        <v>18</v>
      </c>
      <c r="AI64" s="69">
        <f>K64+W64</f>
        <v>96</v>
      </c>
      <c r="AJ64" s="69">
        <f>L64+X64</f>
        <v>106</v>
      </c>
      <c r="AK64" s="69">
        <f>M64+Y64</f>
        <v>40</v>
      </c>
    </row>
    <row r="65" spans="2:27">
      <c r="Z65" s="20"/>
      <c r="AA65" s="20"/>
    </row>
    <row r="66" spans="2:27">
      <c r="B66" s="20" t="s">
        <v>97</v>
      </c>
      <c r="N66" s="20" t="s">
        <v>97</v>
      </c>
      <c r="Z66" s="20"/>
      <c r="AA66" s="20"/>
    </row>
    <row r="67" spans="2:27">
      <c r="B67" s="20" t="s">
        <v>98</v>
      </c>
      <c r="N67" s="20" t="s">
        <v>98</v>
      </c>
      <c r="Z67" s="20"/>
      <c r="AA67" s="20"/>
    </row>
    <row r="68" spans="2:27">
      <c r="B68" s="20" t="s">
        <v>99</v>
      </c>
      <c r="N68" s="20" t="s">
        <v>99</v>
      </c>
      <c r="Z68" s="20"/>
      <c r="AA68" s="20"/>
    </row>
    <row r="69" spans="2:27">
      <c r="B69" s="20" t="s">
        <v>118</v>
      </c>
      <c r="N69" s="20" t="s">
        <v>118</v>
      </c>
      <c r="Z69" s="20"/>
      <c r="AA69" s="20"/>
    </row>
    <row r="70" spans="2:27" ht="12.75" customHeight="1">
      <c r="B70" s="20" t="s">
        <v>101</v>
      </c>
      <c r="N70" s="20" t="s">
        <v>101</v>
      </c>
      <c r="Z70" s="20"/>
      <c r="AA70" s="20"/>
    </row>
    <row r="71" spans="2:27" ht="12.75" customHeight="1">
      <c r="B71" s="20" t="s">
        <v>102</v>
      </c>
      <c r="N71" s="20" t="s">
        <v>102</v>
      </c>
      <c r="Z71" s="20"/>
      <c r="AA71" s="20"/>
    </row>
    <row r="72" spans="2:27" ht="12.75" customHeight="1">
      <c r="B72" s="20" t="s">
        <v>103</v>
      </c>
      <c r="N72" s="20" t="s">
        <v>103</v>
      </c>
      <c r="Z72" s="20"/>
      <c r="AA72" s="20"/>
    </row>
    <row r="73" spans="2:27" ht="12.75" customHeight="1">
      <c r="B73" s="20" t="s">
        <v>104</v>
      </c>
      <c r="N73" s="20" t="s">
        <v>104</v>
      </c>
      <c r="Z73" s="20"/>
      <c r="AA73" s="20"/>
    </row>
    <row r="74" spans="2:27">
      <c r="B74" s="20" t="s">
        <v>105</v>
      </c>
      <c r="N74" s="20" t="s">
        <v>105</v>
      </c>
      <c r="Z74" s="20"/>
      <c r="AA74" s="20"/>
    </row>
    <row r="75" spans="2:27">
      <c r="B75" s="20" t="s">
        <v>106</v>
      </c>
      <c r="N75" s="20" t="s">
        <v>106</v>
      </c>
      <c r="Z75" s="20"/>
      <c r="AA75" s="20"/>
    </row>
    <row r="76" spans="2:27">
      <c r="B76" s="20" t="s">
        <v>107</v>
      </c>
      <c r="N76" s="20" t="s">
        <v>107</v>
      </c>
      <c r="Z76" s="20"/>
      <c r="AA76" s="20"/>
    </row>
    <row r="77" spans="2:27">
      <c r="Z77" s="20"/>
      <c r="AA77" s="20"/>
    </row>
    <row r="78" spans="2:27">
      <c r="B78" s="20" t="s">
        <v>108</v>
      </c>
      <c r="N78" s="20" t="s">
        <v>108</v>
      </c>
      <c r="Z78" s="20"/>
      <c r="AA78" s="20"/>
    </row>
    <row r="79" spans="2:27">
      <c r="B79" s="20" t="s">
        <v>109</v>
      </c>
      <c r="N79" s="20" t="s">
        <v>109</v>
      </c>
      <c r="Z79" s="20"/>
      <c r="AA79" s="20"/>
    </row>
    <row r="80" spans="2:27">
      <c r="B80" s="20" t="s">
        <v>110</v>
      </c>
      <c r="N80" s="20" t="s">
        <v>110</v>
      </c>
      <c r="Z80" s="20"/>
      <c r="AA80" s="20"/>
    </row>
    <row r="81" spans="2:27">
      <c r="B81" s="20" t="s">
        <v>111</v>
      </c>
      <c r="N81" s="20" t="s">
        <v>111</v>
      </c>
      <c r="Z81" s="20"/>
      <c r="AA81" s="20"/>
    </row>
    <row r="82" spans="2:27">
      <c r="B82" s="20" t="s">
        <v>119</v>
      </c>
      <c r="N82" s="20" t="s">
        <v>119</v>
      </c>
      <c r="Z82" s="20"/>
      <c r="AA82" s="20"/>
    </row>
    <row r="83" spans="2:27">
      <c r="B83" s="20" t="s">
        <v>113</v>
      </c>
      <c r="N83" s="20" t="s">
        <v>113</v>
      </c>
      <c r="Z83" s="20"/>
      <c r="AA83" s="20"/>
    </row>
    <row r="84" spans="2:27">
      <c r="B84" s="20" t="s">
        <v>114</v>
      </c>
      <c r="N84" s="20" t="s">
        <v>114</v>
      </c>
      <c r="Z84" s="20"/>
      <c r="AA84" s="20"/>
    </row>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14" ht="9.9499999999999993" customHeight="1"/>
    <row r="115" ht="9.9499999999999993" customHeight="1"/>
    <row r="116" ht="9.9499999999999993" customHeight="1"/>
    <row r="117" ht="9.9499999999999993" customHeight="1"/>
    <row r="118" ht="12" customHeight="1"/>
    <row r="119" ht="9.9499999999999993" customHeight="1"/>
    <row r="145" ht="9.9499999999999993" customHeight="1"/>
    <row r="146" ht="9.9499999999999993" customHeight="1"/>
    <row r="147" ht="9.9499999999999993" customHeight="1"/>
    <row r="148" ht="9.9499999999999993" customHeight="1"/>
    <row r="149" ht="9.9499999999999993" customHeight="1"/>
    <row r="150" ht="12" customHeight="1"/>
    <row r="151" ht="9.9499999999999993" customHeight="1"/>
    <row r="152" ht="9.9499999999999993" customHeight="1"/>
    <row r="153" ht="9.9499999999999993" customHeight="1"/>
    <row r="154" ht="9.9499999999999993" customHeight="1"/>
    <row r="155" ht="12" customHeight="1"/>
    <row r="156" ht="9.9499999999999993" customHeight="1"/>
    <row r="157" ht="9.9499999999999993" customHeight="1"/>
    <row r="158" ht="9.9499999999999993" customHeight="1"/>
    <row r="159" ht="9.9499999999999993" customHeight="1"/>
    <row r="180" ht="12" customHeight="1"/>
    <row r="181" ht="9.9499999999999993" customHeight="1"/>
    <row r="207" ht="9.9499999999999993" customHeight="1"/>
    <row r="208" ht="9.9499999999999993" customHeight="1"/>
    <row r="209" ht="9.9499999999999993" customHeight="1"/>
    <row r="210" ht="12" customHeight="1"/>
    <row r="211" ht="9.9499999999999993" customHeight="1"/>
    <row r="212" ht="9.9499999999999993" customHeight="1"/>
    <row r="213" ht="9.9499999999999993" customHeight="1"/>
    <row r="214" ht="9.9499999999999993" customHeight="1"/>
    <row r="215" ht="9.9499999999999993" customHeight="1"/>
    <row r="216" ht="9.9499999999999993" customHeight="1"/>
  </sheetData>
  <phoneticPr fontId="9" type="noConversion"/>
  <hyperlinks>
    <hyperlink ref="B76" r:id="rId1" display="www.nces.ed.gov" xr:uid="{00000000-0004-0000-0600-000000000000}"/>
    <hyperlink ref="N76" r:id="rId2" display="www.nces.ed.gov" xr:uid="{00000000-0004-0000-0600-000001000000}"/>
  </hyperlinks>
  <pageMargins left="0.75" right="0.75" top="1" bottom="1" header="0.5" footer="0.5"/>
  <pageSetup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P63"/>
  <sheetViews>
    <sheetView zoomScale="90" zoomScaleNormal="90" workbookViewId="0">
      <selection activeCell="P13" sqref="P13"/>
    </sheetView>
  </sheetViews>
  <sheetFormatPr defaultRowHeight="12.75" customHeight="1"/>
  <cols>
    <col min="1" max="1" width="21" style="1" customWidth="1"/>
    <col min="2" max="3" width="8" style="3" customWidth="1"/>
  </cols>
  <sheetData>
    <row r="1" spans="1:16">
      <c r="A1" s="76" t="s">
        <v>131</v>
      </c>
      <c r="B1" s="89"/>
      <c r="C1" s="89"/>
    </row>
    <row r="2" spans="1:16">
      <c r="A2" s="24"/>
      <c r="B2" s="67" t="s">
        <v>82</v>
      </c>
      <c r="C2" s="67" t="s">
        <v>83</v>
      </c>
      <c r="D2" s="67" t="s">
        <v>84</v>
      </c>
      <c r="E2" s="67" t="s">
        <v>85</v>
      </c>
      <c r="F2" s="67" t="s">
        <v>81</v>
      </c>
      <c r="G2" s="67" t="s">
        <v>86</v>
      </c>
      <c r="H2" s="67" t="s">
        <v>87</v>
      </c>
      <c r="I2" s="67" t="s">
        <v>88</v>
      </c>
      <c r="J2" s="67" t="s">
        <v>89</v>
      </c>
      <c r="K2" s="67" t="s">
        <v>90</v>
      </c>
      <c r="L2" s="67" t="s">
        <v>91</v>
      </c>
      <c r="M2" s="145" t="s">
        <v>8</v>
      </c>
    </row>
    <row r="3" spans="1:16">
      <c r="A3" s="19" t="s">
        <v>15</v>
      </c>
      <c r="B3" s="90">
        <f>(Gender!N5/'Total Certificates, 1&lt;4'!B4)*100</f>
        <v>64.85356872233227</v>
      </c>
      <c r="C3" s="90">
        <f>(Gender!O5/'Total Certificates, 1&lt;4'!C4)*100</f>
        <v>63.934594326484671</v>
      </c>
      <c r="D3" s="90">
        <f>(Gender!P5/'Total Certificates, 1&lt;4'!D4)*100</f>
        <v>65.149494388326687</v>
      </c>
      <c r="E3" s="90">
        <f>(Gender!Q5/'Total Certificates, 1&lt;4'!E4)*100</f>
        <v>65.868827850710915</v>
      </c>
      <c r="F3" s="90">
        <f>(Gender!R5/'Total Certificates, 1&lt;4'!F4)*100</f>
        <v>65.069239664925803</v>
      </c>
      <c r="G3" s="90">
        <f>(Gender!S5/'Total Certificates, 1&lt;4'!G4)*100</f>
        <v>63.744688560229257</v>
      </c>
      <c r="H3" s="90">
        <f>(Gender!T5/'Total Certificates, 1&lt;4'!H4)*100</f>
        <v>63.610932421451786</v>
      </c>
      <c r="I3" s="90">
        <f>(Gender!U5/'Total Certificates, 1&lt;4'!I4)*100</f>
        <v>62.437535685989843</v>
      </c>
      <c r="J3" s="90">
        <f>(Gender!V5/'Total Certificates, 1&lt;4'!J4)*100</f>
        <v>61.380886531287381</v>
      </c>
      <c r="K3" s="90">
        <f>(Gender!W5/'Total Certificates, 1&lt;4'!K4)*100</f>
        <v>60.392824323048252</v>
      </c>
      <c r="L3" s="90">
        <f>(Gender!X5/'Total Certificates, 1&lt;4'!L4)*100</f>
        <v>60.915148429371527</v>
      </c>
      <c r="M3" s="144">
        <f>(Gender!Y5/'Total Certificates, 1&lt;4'!M4)*100</f>
        <v>60.715615932412817</v>
      </c>
    </row>
    <row r="4" spans="1:16">
      <c r="A4" s="20" t="s">
        <v>16</v>
      </c>
      <c r="B4" s="91">
        <f>(Gender!N6/'Total Certificates, 1&lt;4'!B5)*100</f>
        <v>63.026461647273244</v>
      </c>
      <c r="C4" s="91">
        <f>(Gender!O6/'Total Certificates, 1&lt;4'!C5)*100</f>
        <v>62.453865519517024</v>
      </c>
      <c r="D4" s="91">
        <f>(Gender!P6/'Total Certificates, 1&lt;4'!D5)*100</f>
        <v>64.032846377455613</v>
      </c>
      <c r="E4" s="91">
        <f>(Gender!Q6/'Total Certificates, 1&lt;4'!E5)*100</f>
        <v>64.315317088930286</v>
      </c>
      <c r="F4" s="91">
        <f>(Gender!R6/'Total Certificates, 1&lt;4'!F5)*100</f>
        <v>63.855258778498914</v>
      </c>
      <c r="G4" s="91">
        <f>(Gender!S6/'Total Certificates, 1&lt;4'!G5)*100</f>
        <v>62.707484345492489</v>
      </c>
      <c r="H4" s="91">
        <f>(Gender!T6/'Total Certificates, 1&lt;4'!H5)*100</f>
        <v>62.604502836798105</v>
      </c>
      <c r="I4" s="91">
        <f>(Gender!U6/'Total Certificates, 1&lt;4'!I5)*100</f>
        <v>61.677485984066095</v>
      </c>
      <c r="J4" s="91">
        <f>(Gender!V6/'Total Certificates, 1&lt;4'!J5)*100</f>
        <v>60.277579904943188</v>
      </c>
      <c r="K4" s="91">
        <f>(Gender!W6/'Total Certificates, 1&lt;4'!K5)*100</f>
        <v>59.009703231533649</v>
      </c>
      <c r="L4" s="91">
        <f>(Gender!X6/'Total Certificates, 1&lt;4'!L5)*100</f>
        <v>60.235924802022211</v>
      </c>
      <c r="M4" s="91">
        <f>(Gender!Y6/'Total Certificates, 1&lt;4'!M5)*100</f>
        <v>60.034192693170127</v>
      </c>
    </row>
    <row r="5" spans="1:16">
      <c r="A5" s="21" t="s">
        <v>17</v>
      </c>
      <c r="B5" s="92"/>
      <c r="C5" s="92"/>
      <c r="D5" s="92"/>
      <c r="E5" s="92"/>
      <c r="F5" s="92"/>
      <c r="G5" s="92"/>
      <c r="H5" s="92"/>
      <c r="I5" s="92"/>
      <c r="J5" s="92"/>
      <c r="K5" s="92"/>
      <c r="L5" s="92"/>
      <c r="M5" s="92"/>
    </row>
    <row r="6" spans="1:16">
      <c r="A6" s="15" t="s">
        <v>18</v>
      </c>
      <c r="B6" s="93">
        <f>(Gender!N8/'Total Certificates, 1&lt;4'!B7)*100</f>
        <v>70.975918884664139</v>
      </c>
      <c r="C6" s="93">
        <f>(Gender!O8/'Total Certificates, 1&lt;4'!C7)*100</f>
        <v>73.565356004250788</v>
      </c>
      <c r="D6" s="93">
        <f>(Gender!P8/'Total Certificates, 1&lt;4'!D7)*100</f>
        <v>70.593080724876444</v>
      </c>
      <c r="E6" s="93">
        <f>(Gender!Q8/'Total Certificates, 1&lt;4'!E7)*100</f>
        <v>71.281571562207674</v>
      </c>
      <c r="F6" s="93">
        <f>(Gender!R8/'Total Certificates, 1&lt;4'!F7)*100</f>
        <v>70.047315367208398</v>
      </c>
      <c r="G6" s="93">
        <f>(Gender!S8/'Total Certificates, 1&lt;4'!G7)*100</f>
        <v>73.266878115088346</v>
      </c>
      <c r="H6" s="93">
        <f>(Gender!T8/'Total Certificates, 1&lt;4'!H7)*100</f>
        <v>68.815145713677936</v>
      </c>
      <c r="I6" s="93">
        <f>(Gender!U8/'Total Certificates, 1&lt;4'!I7)*100</f>
        <v>71.284845944246484</v>
      </c>
      <c r="J6" s="93">
        <f>(Gender!V8/'Total Certificates, 1&lt;4'!J7)*100</f>
        <v>67.851883021249733</v>
      </c>
      <c r="K6" s="93">
        <f>(Gender!W8/'Total Certificates, 1&lt;4'!K7)*100</f>
        <v>67.992145311732941</v>
      </c>
      <c r="L6" s="93">
        <f>(Gender!X8/'Total Certificates, 1&lt;4'!L7)*100</f>
        <v>70.132695236023494</v>
      </c>
      <c r="M6" s="93">
        <f>(Gender!Y8/'Total Certificates, 1&lt;4'!M7)*100</f>
        <v>69.446240034475323</v>
      </c>
    </row>
    <row r="7" spans="1:16">
      <c r="A7" s="15" t="s">
        <v>19</v>
      </c>
      <c r="B7" s="93">
        <f>(Gender!N9/'Total Certificates, 1&lt;4'!B8)*100</f>
        <v>63.509192645883296</v>
      </c>
      <c r="C7" s="93">
        <f>(Gender!O9/'Total Certificates, 1&lt;4'!C8)*100</f>
        <v>62.436202790064641</v>
      </c>
      <c r="D7" s="93">
        <f>(Gender!P9/'Total Certificates, 1&lt;4'!D8)*100</f>
        <v>64.370761115297654</v>
      </c>
      <c r="E7" s="93">
        <f>(Gender!Q9/'Total Certificates, 1&lt;4'!E8)*100</f>
        <v>66.031557011015181</v>
      </c>
      <c r="F7" s="93">
        <f>(Gender!R9/'Total Certificates, 1&lt;4'!F8)*100</f>
        <v>64.623995407577496</v>
      </c>
      <c r="G7" s="93">
        <f>(Gender!S9/'Total Certificates, 1&lt;4'!G8)*100</f>
        <v>64.64742717124966</v>
      </c>
      <c r="H7" s="93">
        <f>(Gender!T9/'Total Certificates, 1&lt;4'!H8)*100</f>
        <v>65.928906773977189</v>
      </c>
      <c r="I7" s="93">
        <f>(Gender!U9/'Total Certificates, 1&lt;4'!I8)*100</f>
        <v>63.718205201486143</v>
      </c>
      <c r="J7" s="93">
        <f>(Gender!V9/'Total Certificates, 1&lt;4'!J8)*100</f>
        <v>62.409823484267079</v>
      </c>
      <c r="K7" s="93">
        <f>(Gender!W9/'Total Certificates, 1&lt;4'!K8)*100</f>
        <v>60.962391197240926</v>
      </c>
      <c r="L7" s="93">
        <f>(Gender!X9/'Total Certificates, 1&lt;4'!L8)*100</f>
        <v>65.755764304013667</v>
      </c>
      <c r="M7" s="93">
        <f>(Gender!Y9/'Total Certificates, 1&lt;4'!M8)*100</f>
        <v>67.408963585434179</v>
      </c>
      <c r="P7" s="118"/>
    </row>
    <row r="8" spans="1:16">
      <c r="A8" s="15" t="s">
        <v>20</v>
      </c>
      <c r="B8" s="93">
        <f>(Gender!N10/'Total Certificates, 1&lt;4'!B9)*100</f>
        <v>86.552567237163814</v>
      </c>
      <c r="C8" s="93">
        <f>(Gender!O10/'Total Certificates, 1&lt;4'!C9)*100</f>
        <v>81.916038751345539</v>
      </c>
      <c r="D8" s="93">
        <f>(Gender!P10/'Total Certificates, 1&lt;4'!D9)*100</f>
        <v>84.782608695652172</v>
      </c>
      <c r="E8" s="93">
        <f>(Gender!Q10/'Total Certificates, 1&lt;4'!E9)*100</f>
        <v>89.34280639431617</v>
      </c>
      <c r="F8" s="93">
        <f>(Gender!R10/'Total Certificates, 1&lt;4'!F9)*100</f>
        <v>87.982832618025753</v>
      </c>
      <c r="G8" s="93">
        <f>(Gender!S10/'Total Certificates, 1&lt;4'!G9)*100</f>
        <v>88.00813008130082</v>
      </c>
      <c r="H8" s="93">
        <f>(Gender!T10/'Total Certificates, 1&lt;4'!H9)*100</f>
        <v>90.152565880721227</v>
      </c>
      <c r="I8" s="93">
        <f>(Gender!U10/'Total Certificates, 1&lt;4'!I9)*100</f>
        <v>88.597842835130962</v>
      </c>
      <c r="J8" s="93">
        <f>(Gender!V10/'Total Certificates, 1&lt;4'!J9)*100</f>
        <v>87.774294670846402</v>
      </c>
      <c r="K8" s="93">
        <f>(Gender!W10/'Total Certificates, 1&lt;4'!K9)*100</f>
        <v>82.551594746716688</v>
      </c>
      <c r="L8" s="93">
        <f>(Gender!X10/'Total Certificates, 1&lt;4'!L9)*100</f>
        <v>85.430463576158942</v>
      </c>
      <c r="M8" s="93">
        <f>(Gender!Y10/'Total Certificates, 1&lt;4'!M9)*100</f>
        <v>90</v>
      </c>
    </row>
    <row r="9" spans="1:16">
      <c r="A9" s="15" t="s">
        <v>21</v>
      </c>
      <c r="B9" s="93">
        <f>(Gender!N11/'Total Certificates, 1&lt;4'!B10)*100</f>
        <v>58.018766343639442</v>
      </c>
      <c r="C9" s="93">
        <f>(Gender!O11/'Total Certificates, 1&lt;4'!C10)*100</f>
        <v>58.829401865426853</v>
      </c>
      <c r="D9" s="93">
        <f>(Gender!P11/'Total Certificates, 1&lt;4'!D10)*100</f>
        <v>64.35417422673811</v>
      </c>
      <c r="E9" s="93">
        <f>(Gender!Q11/'Total Certificates, 1&lt;4'!E10)*100</f>
        <v>63.55879615265281</v>
      </c>
      <c r="F9" s="93">
        <f>(Gender!R11/'Total Certificates, 1&lt;4'!F10)*100</f>
        <v>60.417020794379283</v>
      </c>
      <c r="G9" s="93">
        <f>(Gender!S11/'Total Certificates, 1&lt;4'!G10)*100</f>
        <v>60.709747953786611</v>
      </c>
      <c r="H9" s="93">
        <f>(Gender!T11/'Total Certificates, 1&lt;4'!H10)*100</f>
        <v>61.729787092922997</v>
      </c>
      <c r="I9" s="93">
        <f>(Gender!U11/'Total Certificates, 1&lt;4'!I10)*100</f>
        <v>60.566916527181426</v>
      </c>
      <c r="J9" s="93">
        <f>(Gender!V11/'Total Certificates, 1&lt;4'!J10)*100</f>
        <v>59.279828668917197</v>
      </c>
      <c r="K9" s="93">
        <f>(Gender!W11/'Total Certificates, 1&lt;4'!K10)*100</f>
        <v>59.419304024058427</v>
      </c>
      <c r="L9" s="93">
        <f>(Gender!X11/'Total Certificates, 1&lt;4'!L10)*100</f>
        <v>58.925772405865764</v>
      </c>
      <c r="M9" s="93">
        <f>(Gender!Y11/'Total Certificates, 1&lt;4'!M10)*100</f>
        <v>57.00339396712809</v>
      </c>
    </row>
    <row r="10" spans="1:16">
      <c r="A10" s="15" t="s">
        <v>22</v>
      </c>
      <c r="B10" s="93">
        <f>(Gender!N12/'Total Certificates, 1&lt;4'!B11)*100</f>
        <v>68.086132090631523</v>
      </c>
      <c r="C10" s="93">
        <f>(Gender!O12/'Total Certificates, 1&lt;4'!C11)*100</f>
        <v>67.99271606667601</v>
      </c>
      <c r="D10" s="93">
        <f>(Gender!P12/'Total Certificates, 1&lt;4'!D11)*100</f>
        <v>67.627380339680911</v>
      </c>
      <c r="E10" s="93">
        <f>(Gender!Q12/'Total Certificates, 1&lt;4'!E11)*100</f>
        <v>66.733079402285384</v>
      </c>
      <c r="F10" s="93">
        <f>(Gender!R12/'Total Certificates, 1&lt;4'!F11)*100</f>
        <v>67.327480960409275</v>
      </c>
      <c r="G10" s="93">
        <f>(Gender!S12/'Total Certificates, 1&lt;4'!G11)*100</f>
        <v>65.570419918246003</v>
      </c>
      <c r="H10" s="93">
        <f>(Gender!T12/'Total Certificates, 1&lt;4'!H11)*100</f>
        <v>65.876656472986753</v>
      </c>
      <c r="I10" s="93">
        <f>(Gender!U12/'Total Certificates, 1&lt;4'!I11)*100</f>
        <v>66.259778796870776</v>
      </c>
      <c r="J10" s="93">
        <f>(Gender!V12/'Total Certificates, 1&lt;4'!J11)*100</f>
        <v>65.92194772645901</v>
      </c>
      <c r="K10" s="93">
        <f>(Gender!W12/'Total Certificates, 1&lt;4'!K11)*100</f>
        <v>64.397453030422142</v>
      </c>
      <c r="L10" s="93">
        <f>(Gender!X12/'Total Certificates, 1&lt;4'!L11)*100</f>
        <v>64.703547900627029</v>
      </c>
      <c r="M10" s="93">
        <f>(Gender!Y12/'Total Certificates, 1&lt;4'!M11)*100</f>
        <v>63.718177395816447</v>
      </c>
    </row>
    <row r="11" spans="1:16">
      <c r="A11" s="15" t="s">
        <v>23</v>
      </c>
      <c r="B11" s="93">
        <f>(Gender!N13/'Total Certificates, 1&lt;4'!B12)*100</f>
        <v>75.580376697328077</v>
      </c>
      <c r="C11" s="93">
        <f>(Gender!O13/'Total Certificates, 1&lt;4'!C12)*100</f>
        <v>75.465183195856511</v>
      </c>
      <c r="D11" s="93">
        <f>(Gender!P13/'Total Certificates, 1&lt;4'!D12)*100</f>
        <v>76.001251564455572</v>
      </c>
      <c r="E11" s="93">
        <f>(Gender!Q13/'Total Certificates, 1&lt;4'!E12)*100</f>
        <v>75.927967658948916</v>
      </c>
      <c r="F11" s="93">
        <f>(Gender!R13/'Total Certificates, 1&lt;4'!F12)*100</f>
        <v>76.453667557016644</v>
      </c>
      <c r="G11" s="93">
        <f>(Gender!S13/'Total Certificates, 1&lt;4'!G12)*100</f>
        <v>74.249201277955265</v>
      </c>
      <c r="H11" s="93">
        <f>(Gender!T13/'Total Certificates, 1&lt;4'!H12)*100</f>
        <v>74.231032125768976</v>
      </c>
      <c r="I11" s="93">
        <f>(Gender!U13/'Total Certificates, 1&lt;4'!I12)*100</f>
        <v>71.296540797465013</v>
      </c>
      <c r="J11" s="93">
        <f>(Gender!V13/'Total Certificates, 1&lt;4'!J12)*100</f>
        <v>62.512716174974571</v>
      </c>
      <c r="K11" s="93">
        <f>(Gender!W13/'Total Certificates, 1&lt;4'!K12)*100</f>
        <v>57.88104733830415</v>
      </c>
      <c r="L11" s="93">
        <f>(Gender!X13/'Total Certificates, 1&lt;4'!L12)*100</f>
        <v>59.756742464304601</v>
      </c>
      <c r="M11" s="93">
        <f>(Gender!Y13/'Total Certificates, 1&lt;4'!M12)*100</f>
        <v>58.373922817534662</v>
      </c>
    </row>
    <row r="12" spans="1:16">
      <c r="A12" s="15" t="s">
        <v>24</v>
      </c>
      <c r="B12" s="93">
        <f>(Gender!N14/'Total Certificates, 1&lt;4'!B13)*100</f>
        <v>57.995937711577518</v>
      </c>
      <c r="C12" s="93">
        <f>(Gender!O14/'Total Certificates, 1&lt;4'!C13)*100</f>
        <v>62.2626582278481</v>
      </c>
      <c r="D12" s="93">
        <f>(Gender!P14/'Total Certificates, 1&lt;4'!D13)*100</f>
        <v>61.177288931397264</v>
      </c>
      <c r="E12" s="93">
        <f>(Gender!Q14/'Total Certificates, 1&lt;4'!E13)*100</f>
        <v>62.905918057663122</v>
      </c>
      <c r="F12" s="93">
        <f>(Gender!R14/'Total Certificates, 1&lt;4'!F13)*100</f>
        <v>66.133101348412353</v>
      </c>
      <c r="G12" s="93">
        <f>(Gender!S14/'Total Certificates, 1&lt;4'!G13)*100</f>
        <v>62.8403289846852</v>
      </c>
      <c r="H12" s="93">
        <f>(Gender!T14/'Total Certificates, 1&lt;4'!H13)*100</f>
        <v>61.441467258919616</v>
      </c>
      <c r="I12" s="93">
        <f>(Gender!U14/'Total Certificates, 1&lt;4'!I13)*100</f>
        <v>61.437107400030641</v>
      </c>
      <c r="J12" s="93">
        <f>(Gender!V14/'Total Certificates, 1&lt;4'!J13)*100</f>
        <v>60.02128704765024</v>
      </c>
      <c r="K12" s="93">
        <f>(Gender!W14/'Total Certificates, 1&lt;4'!K13)*100</f>
        <v>59.195547685302294</v>
      </c>
      <c r="L12" s="93">
        <f>(Gender!X14/'Total Certificates, 1&lt;4'!L13)*100</f>
        <v>63.14952279957582</v>
      </c>
      <c r="M12" s="93">
        <f>(Gender!Y14/'Total Certificates, 1&lt;4'!M13)*100</f>
        <v>62.87359900373599</v>
      </c>
    </row>
    <row r="13" spans="1:16">
      <c r="A13" s="15" t="s">
        <v>25</v>
      </c>
      <c r="B13" s="93">
        <f>(Gender!N15/'Total Certificates, 1&lt;4'!B14)*100</f>
        <v>61.075646345355892</v>
      </c>
      <c r="C13" s="93">
        <f>(Gender!O15/'Total Certificates, 1&lt;4'!C14)*100</f>
        <v>63.074112734864293</v>
      </c>
      <c r="D13" s="93">
        <f>(Gender!P15/'Total Certificates, 1&lt;4'!D14)*100</f>
        <v>65.436419556686815</v>
      </c>
      <c r="E13" s="93">
        <f>(Gender!Q15/'Total Certificates, 1&lt;4'!E14)*100</f>
        <v>67.428967428967425</v>
      </c>
      <c r="F13" s="93">
        <f>(Gender!R15/'Total Certificates, 1&lt;4'!F14)*100</f>
        <v>65.69852941176471</v>
      </c>
      <c r="G13" s="93">
        <f>(Gender!S15/'Total Certificates, 1&lt;4'!G14)*100</f>
        <v>66.490514905149055</v>
      </c>
      <c r="H13" s="93">
        <f>(Gender!T15/'Total Certificates, 1&lt;4'!H14)*100</f>
        <v>66.574534733738716</v>
      </c>
      <c r="I13" s="93">
        <f>(Gender!U15/'Total Certificates, 1&lt;4'!I14)*100</f>
        <v>66.092362344582583</v>
      </c>
      <c r="J13" s="93">
        <f>(Gender!V15/'Total Certificates, 1&lt;4'!J14)*100</f>
        <v>67.844948784896559</v>
      </c>
      <c r="K13" s="93">
        <f>(Gender!W15/'Total Certificates, 1&lt;4'!K14)*100</f>
        <v>65.233055618104032</v>
      </c>
      <c r="L13" s="93">
        <f>(Gender!X15/'Total Certificates, 1&lt;4'!L14)*100</f>
        <v>64.20534458509141</v>
      </c>
      <c r="M13" s="93">
        <f>(Gender!Y15/'Total Certificates, 1&lt;4'!M14)*100</f>
        <v>62.960217445021001</v>
      </c>
    </row>
    <row r="14" spans="1:16">
      <c r="A14" s="15" t="s">
        <v>26</v>
      </c>
      <c r="B14" s="93">
        <f>(Gender!N16/'Total Certificates, 1&lt;4'!B15)*100</f>
        <v>66.291135487696423</v>
      </c>
      <c r="C14" s="93">
        <f>(Gender!O16/'Total Certificates, 1&lt;4'!C15)*100</f>
        <v>64.919695688926453</v>
      </c>
      <c r="D14" s="93">
        <f>(Gender!P16/'Total Certificates, 1&lt;4'!D15)*100</f>
        <v>63.957426221577165</v>
      </c>
      <c r="E14" s="93">
        <f>(Gender!Q16/'Total Certificates, 1&lt;4'!E15)*100</f>
        <v>62.187088274044797</v>
      </c>
      <c r="F14" s="93">
        <f>(Gender!R16/'Total Certificates, 1&lt;4'!F15)*100</f>
        <v>58.656036446469251</v>
      </c>
      <c r="G14" s="93">
        <f>(Gender!S16/'Total Certificates, 1&lt;4'!G15)*100</f>
        <v>55.344655344655344</v>
      </c>
      <c r="H14" s="93">
        <f>(Gender!T16/'Total Certificates, 1&lt;4'!H15)*100</f>
        <v>53.930467545812647</v>
      </c>
      <c r="I14" s="93">
        <f>(Gender!U16/'Total Certificates, 1&lt;4'!I15)*100</f>
        <v>52.173194513303592</v>
      </c>
      <c r="J14" s="93">
        <f>(Gender!V16/'Total Certificates, 1&lt;4'!J15)*100</f>
        <v>53.119293974437007</v>
      </c>
      <c r="K14" s="93">
        <f>(Gender!W16/'Total Certificates, 1&lt;4'!K15)*100</f>
        <v>51.974040021633314</v>
      </c>
      <c r="L14" s="93">
        <f>(Gender!X16/'Total Certificates, 1&lt;4'!L15)*100</f>
        <v>51.770890979524076</v>
      </c>
      <c r="M14" s="93">
        <f>(Gender!Y16/'Total Certificates, 1&lt;4'!M15)*100</f>
        <v>50.44394281414597</v>
      </c>
    </row>
    <row r="15" spans="1:16">
      <c r="A15" s="15" t="s">
        <v>27</v>
      </c>
      <c r="B15" s="93">
        <f>(Gender!N17/'Total Certificates, 1&lt;4'!B16)*100</f>
        <v>62.263882971168869</v>
      </c>
      <c r="C15" s="93">
        <f>(Gender!O17/'Total Certificates, 1&lt;4'!C16)*100</f>
        <v>60.404402354747887</v>
      </c>
      <c r="D15" s="93">
        <f>(Gender!P17/'Total Certificates, 1&lt;4'!D16)*100</f>
        <v>60.080753701211307</v>
      </c>
      <c r="E15" s="93">
        <f>(Gender!Q17/'Total Certificates, 1&lt;4'!E16)*100</f>
        <v>67.27367325702393</v>
      </c>
      <c r="F15" s="93">
        <f>(Gender!R17/'Total Certificates, 1&lt;4'!F16)*100</f>
        <v>68.010778558367818</v>
      </c>
      <c r="G15" s="93">
        <f>(Gender!S17/'Total Certificates, 1&lt;4'!G16)*100</f>
        <v>64.668001044295536</v>
      </c>
      <c r="H15" s="93">
        <f>(Gender!T17/'Total Certificates, 1&lt;4'!H16)*100</f>
        <v>66.320601962091629</v>
      </c>
      <c r="I15" s="93">
        <f>(Gender!U17/'Total Certificates, 1&lt;4'!I16)*100</f>
        <v>67.269901187964919</v>
      </c>
      <c r="J15" s="93">
        <f>(Gender!V17/'Total Certificates, 1&lt;4'!J16)*100</f>
        <v>65.993907083015984</v>
      </c>
      <c r="K15" s="93">
        <f>(Gender!W17/'Total Certificates, 1&lt;4'!K16)*100</f>
        <v>65.480728504870825</v>
      </c>
      <c r="L15" s="93">
        <f>(Gender!X17/'Total Certificates, 1&lt;4'!L16)*100</f>
        <v>65.878602736087132</v>
      </c>
      <c r="M15" s="93">
        <f>(Gender!Y17/'Total Certificates, 1&lt;4'!M16)*100</f>
        <v>66.443671394166444</v>
      </c>
    </row>
    <row r="16" spans="1:16">
      <c r="A16" s="15" t="s">
        <v>28</v>
      </c>
      <c r="B16" s="93">
        <f>(Gender!N18/'Total Certificates, 1&lt;4'!B17)*100</f>
        <v>53.226166555034602</v>
      </c>
      <c r="C16" s="93">
        <f>(Gender!O18/'Total Certificates, 1&lt;4'!C17)*100</f>
        <v>52.847934058966509</v>
      </c>
      <c r="D16" s="93">
        <f>(Gender!P18/'Total Certificates, 1&lt;4'!D17)*100</f>
        <v>51.90924183729939</v>
      </c>
      <c r="E16" s="93">
        <f>(Gender!Q18/'Total Certificates, 1&lt;4'!E17)*100</f>
        <v>49.612903225806456</v>
      </c>
      <c r="F16" s="93">
        <f>(Gender!R18/'Total Certificates, 1&lt;4'!F17)*100</f>
        <v>48.98989898989899</v>
      </c>
      <c r="G16" s="93">
        <f>(Gender!S18/'Total Certificates, 1&lt;4'!G17)*100</f>
        <v>47.139588100686495</v>
      </c>
      <c r="H16" s="93">
        <f>(Gender!T18/'Total Certificates, 1&lt;4'!H17)*100</f>
        <v>46.942081814499801</v>
      </c>
      <c r="I16" s="93">
        <f>(Gender!U18/'Total Certificates, 1&lt;4'!I17)*100</f>
        <v>46.0082970757867</v>
      </c>
      <c r="J16" s="93">
        <f>(Gender!V18/'Total Certificates, 1&lt;4'!J17)*100</f>
        <v>48.563940155072622</v>
      </c>
      <c r="K16" s="93">
        <f>(Gender!W18/'Total Certificates, 1&lt;4'!K17)*100</f>
        <v>49.656484515378921</v>
      </c>
      <c r="L16" s="93">
        <f>(Gender!X18/'Total Certificates, 1&lt;4'!L17)*100</f>
        <v>52.388255915863283</v>
      </c>
      <c r="M16" s="93">
        <f>(Gender!Y18/'Total Certificates, 1&lt;4'!M17)*100</f>
        <v>52.143818496442996</v>
      </c>
    </row>
    <row r="17" spans="1:13">
      <c r="A17" s="15" t="s">
        <v>29</v>
      </c>
      <c r="B17" s="93">
        <f>(Gender!N19/'Total Certificates, 1&lt;4'!B18)*100</f>
        <v>86.746987951807228</v>
      </c>
      <c r="C17" s="93">
        <f>(Gender!O19/'Total Certificates, 1&lt;4'!C18)*100</f>
        <v>86.067019400352734</v>
      </c>
      <c r="D17" s="93">
        <f>(Gender!P19/'Total Certificates, 1&lt;4'!D18)*100</f>
        <v>82.173498570066727</v>
      </c>
      <c r="E17" s="93">
        <f>(Gender!Q19/'Total Certificates, 1&lt;4'!E18)*100</f>
        <v>84.324186991869922</v>
      </c>
      <c r="F17" s="93">
        <f>(Gender!R19/'Total Certificates, 1&lt;4'!F18)*100</f>
        <v>86.53171390013496</v>
      </c>
      <c r="G17" s="93">
        <f>(Gender!S19/'Total Certificates, 1&lt;4'!G18)*100</f>
        <v>86.119128837575445</v>
      </c>
      <c r="H17" s="93">
        <f>(Gender!T19/'Total Certificates, 1&lt;4'!H18)*100</f>
        <v>85.960120185741602</v>
      </c>
      <c r="I17" s="93">
        <f>(Gender!U19/'Total Certificates, 1&lt;4'!I18)*100</f>
        <v>84.797297297297305</v>
      </c>
      <c r="J17" s="93">
        <f>(Gender!V19/'Total Certificates, 1&lt;4'!J18)*100</f>
        <v>84.60332392599561</v>
      </c>
      <c r="K17" s="93">
        <f>(Gender!W19/'Total Certificates, 1&lt;4'!K18)*100</f>
        <v>78.976848394324122</v>
      </c>
      <c r="L17" s="93">
        <f>(Gender!X19/'Total Certificates, 1&lt;4'!L18)*100</f>
        <v>77.003354453969436</v>
      </c>
      <c r="M17" s="93">
        <f>(Gender!Y19/'Total Certificates, 1&lt;4'!M18)*100</f>
        <v>69.789545145960631</v>
      </c>
    </row>
    <row r="18" spans="1:13">
      <c r="A18" s="15" t="s">
        <v>30</v>
      </c>
      <c r="B18" s="93">
        <f>(Gender!N20/'Total Certificates, 1&lt;4'!B19)*100</f>
        <v>57.064005944167285</v>
      </c>
      <c r="C18" s="93">
        <f>(Gender!O20/'Total Certificates, 1&lt;4'!C19)*100</f>
        <v>54.969961769524843</v>
      </c>
      <c r="D18" s="93">
        <f>(Gender!P20/'Total Certificates, 1&lt;4'!D19)*100</f>
        <v>54.927215913421236</v>
      </c>
      <c r="E18" s="93">
        <f>(Gender!Q20/'Total Certificates, 1&lt;4'!E19)*100</f>
        <v>56.128984760362222</v>
      </c>
      <c r="F18" s="93">
        <f>(Gender!R20/'Total Certificates, 1&lt;4'!F19)*100</f>
        <v>54.985040834478859</v>
      </c>
      <c r="G18" s="93">
        <f>(Gender!S20/'Total Certificates, 1&lt;4'!G19)*100</f>
        <v>53.224310882576077</v>
      </c>
      <c r="H18" s="93">
        <f>(Gender!T20/'Total Certificates, 1&lt;4'!H19)*100</f>
        <v>53.725031491812125</v>
      </c>
      <c r="I18" s="93">
        <f>(Gender!U20/'Total Certificates, 1&lt;4'!I19)*100</f>
        <v>54.793678665496046</v>
      </c>
      <c r="J18" s="93">
        <f>(Gender!V20/'Total Certificates, 1&lt;4'!J19)*100</f>
        <v>52.149816751586663</v>
      </c>
      <c r="K18" s="93">
        <f>(Gender!W20/'Total Certificates, 1&lt;4'!K19)*100</f>
        <v>49.773354355538032</v>
      </c>
      <c r="L18" s="93">
        <f>(Gender!X20/'Total Certificates, 1&lt;4'!L19)*100</f>
        <v>52.350794332331475</v>
      </c>
      <c r="M18" s="93">
        <f>(Gender!Y20/'Total Certificates, 1&lt;4'!M19)*100</f>
        <v>53.421342134213425</v>
      </c>
    </row>
    <row r="19" spans="1:13">
      <c r="A19" s="15" t="s">
        <v>31</v>
      </c>
      <c r="B19" s="93">
        <f>(Gender!N21/'Total Certificates, 1&lt;4'!B20)*100</f>
        <v>63.982790411800863</v>
      </c>
      <c r="C19" s="93">
        <f>(Gender!O21/'Total Certificates, 1&lt;4'!C20)*100</f>
        <v>60.60573970136609</v>
      </c>
      <c r="D19" s="93">
        <f>(Gender!P21/'Total Certificates, 1&lt;4'!D20)*100</f>
        <v>62.831681585677742</v>
      </c>
      <c r="E19" s="93">
        <f>(Gender!Q21/'Total Certificates, 1&lt;4'!E20)*100</f>
        <v>64.324494099699379</v>
      </c>
      <c r="F19" s="93">
        <f>(Gender!R21/'Total Certificates, 1&lt;4'!F20)*100</f>
        <v>64.079330883284754</v>
      </c>
      <c r="G19" s="93">
        <f>(Gender!S21/'Total Certificates, 1&lt;4'!G20)*100</f>
        <v>62.482045389255958</v>
      </c>
      <c r="H19" s="93">
        <f>(Gender!T21/'Total Certificates, 1&lt;4'!H20)*100</f>
        <v>62.223279632021388</v>
      </c>
      <c r="I19" s="93">
        <f>(Gender!U21/'Total Certificates, 1&lt;4'!I20)*100</f>
        <v>60.641312109833912</v>
      </c>
      <c r="J19" s="93">
        <f>(Gender!V21/'Total Certificates, 1&lt;4'!J20)*100</f>
        <v>58.034990704104494</v>
      </c>
      <c r="K19" s="93">
        <f>(Gender!W21/'Total Certificates, 1&lt;4'!K20)*100</f>
        <v>56.746817538896742</v>
      </c>
      <c r="L19" s="93">
        <f>(Gender!X21/'Total Certificates, 1&lt;4'!L20)*100</f>
        <v>58.017746791316746</v>
      </c>
      <c r="M19" s="93">
        <f>(Gender!Y21/'Total Certificates, 1&lt;4'!M20)*100</f>
        <v>59.120714580751752</v>
      </c>
    </row>
    <row r="20" spans="1:13">
      <c r="A20" s="15" t="s">
        <v>32</v>
      </c>
      <c r="B20" s="93">
        <f>(Gender!N22/'Total Certificates, 1&lt;4'!B21)*100</f>
        <v>76.407424451603006</v>
      </c>
      <c r="C20" s="93">
        <f>(Gender!O22/'Total Certificates, 1&lt;4'!C21)*100</f>
        <v>75.46698393813206</v>
      </c>
      <c r="D20" s="93">
        <f>(Gender!P22/'Total Certificates, 1&lt;4'!D21)*100</f>
        <v>70.622733235589166</v>
      </c>
      <c r="E20" s="93">
        <f>(Gender!Q22/'Total Certificates, 1&lt;4'!E21)*100</f>
        <v>65.191762423518867</v>
      </c>
      <c r="F20" s="93">
        <f>(Gender!R22/'Total Certificates, 1&lt;4'!F21)*100</f>
        <v>66.419089759797728</v>
      </c>
      <c r="G20" s="93">
        <f>(Gender!S22/'Total Certificates, 1&lt;4'!G21)*100</f>
        <v>66.370417394064432</v>
      </c>
      <c r="H20" s="93">
        <f>(Gender!T22/'Total Certificates, 1&lt;4'!H21)*100</f>
        <v>65.564850158369197</v>
      </c>
      <c r="I20" s="93">
        <f>(Gender!U22/'Total Certificates, 1&lt;4'!I21)*100</f>
        <v>63.777635373277796</v>
      </c>
      <c r="J20" s="93">
        <f>(Gender!V22/'Total Certificates, 1&lt;4'!J21)*100</f>
        <v>63.59777129211993</v>
      </c>
      <c r="K20" s="93">
        <f>(Gender!W22/'Total Certificates, 1&lt;4'!K21)*100</f>
        <v>62.442887602802308</v>
      </c>
      <c r="L20" s="93">
        <f>(Gender!X22/'Total Certificates, 1&lt;4'!L21)*100</f>
        <v>62.452665307311392</v>
      </c>
      <c r="M20" s="93">
        <f>(Gender!Y22/'Total Certificates, 1&lt;4'!M21)*100</f>
        <v>63.125184965966262</v>
      </c>
    </row>
    <row r="21" spans="1:13">
      <c r="A21" s="16" t="s">
        <v>33</v>
      </c>
      <c r="B21" s="94">
        <f>(Gender!N23/'Total Certificates, 1&lt;4'!B22)*100</f>
        <v>68.709677419354847</v>
      </c>
      <c r="C21" s="94">
        <f>(Gender!O23/'Total Certificates, 1&lt;4'!C22)*100</f>
        <v>65.039727582292855</v>
      </c>
      <c r="D21" s="94">
        <f>(Gender!P23/'Total Certificates, 1&lt;4'!D22)*100</f>
        <v>66.544566544566536</v>
      </c>
      <c r="E21" s="94">
        <f>(Gender!Q23/'Total Certificates, 1&lt;4'!E22)*100</f>
        <v>63.8148667601683</v>
      </c>
      <c r="F21" s="94">
        <f>(Gender!R23/'Total Certificates, 1&lt;4'!F22)*100</f>
        <v>67.544220485396949</v>
      </c>
      <c r="G21" s="94">
        <f>(Gender!S23/'Total Certificates, 1&lt;4'!G22)*100</f>
        <v>63.842024539877293</v>
      </c>
      <c r="H21" s="94">
        <f>(Gender!T23/'Total Certificates, 1&lt;4'!H22)*100</f>
        <v>64.077669902912632</v>
      </c>
      <c r="I21" s="94">
        <f>(Gender!U23/'Total Certificates, 1&lt;4'!I22)*100</f>
        <v>62.872962165487543</v>
      </c>
      <c r="J21" s="94">
        <f>(Gender!V23/'Total Certificates, 1&lt;4'!J22)*100</f>
        <v>63.884933067502139</v>
      </c>
      <c r="K21" s="94">
        <f>(Gender!W23/'Total Certificates, 1&lt;4'!K22)*100</f>
        <v>66.525166767738014</v>
      </c>
      <c r="L21" s="94">
        <f>(Gender!X23/'Total Certificates, 1&lt;4'!L22)*100</f>
        <v>64.265668849391957</v>
      </c>
      <c r="M21" s="94">
        <f>(Gender!Y23/'Total Certificates, 1&lt;4'!M22)*100</f>
        <v>66.086374288583855</v>
      </c>
    </row>
    <row r="22" spans="1:13">
      <c r="A22" s="20" t="s">
        <v>34</v>
      </c>
      <c r="B22" s="91">
        <f>(Gender!N24/'Total Certificates, 1&lt;4'!B23)*100</f>
        <v>63.042365715811485</v>
      </c>
      <c r="C22" s="91">
        <f>(Gender!O24/'Total Certificates, 1&lt;4'!C23)*100</f>
        <v>60.871926786025398</v>
      </c>
      <c r="D22" s="91">
        <f>(Gender!P24/'Total Certificates, 1&lt;4'!D23)*100</f>
        <v>63.511011809766991</v>
      </c>
      <c r="E22" s="91">
        <f>(Gender!Q24/'Total Certificates, 1&lt;4'!E23)*100</f>
        <v>64.601963220336671</v>
      </c>
      <c r="F22" s="91">
        <f>(Gender!R24/'Total Certificates, 1&lt;4'!F23)*100</f>
        <v>63.504362766566722</v>
      </c>
      <c r="G22" s="91">
        <f>(Gender!S24/'Total Certificates, 1&lt;4'!G23)*100</f>
        <v>62.56710945570412</v>
      </c>
      <c r="H22" s="91">
        <f>(Gender!T24/'Total Certificates, 1&lt;4'!H23)*100</f>
        <v>62.520558139534884</v>
      </c>
      <c r="I22" s="91">
        <f>(Gender!U24/'Total Certificates, 1&lt;4'!I23)*100</f>
        <v>62.169751303444897</v>
      </c>
      <c r="J22" s="91">
        <f>(Gender!V24/'Total Certificates, 1&lt;4'!J23)*100</f>
        <v>61.279599982953812</v>
      </c>
      <c r="K22" s="91">
        <f>(Gender!W24/'Total Certificates, 1&lt;4'!K23)*100</f>
        <v>60.350489799649786</v>
      </c>
      <c r="L22" s="91">
        <f>(Gender!X24/'Total Certificates, 1&lt;4'!L23)*100</f>
        <v>60.877206436852127</v>
      </c>
      <c r="M22" s="91">
        <f>(Gender!Y24/'Total Certificates, 1&lt;4'!M23)*100</f>
        <v>60.674532853205868</v>
      </c>
    </row>
    <row r="23" spans="1:13">
      <c r="A23" s="21" t="s">
        <v>17</v>
      </c>
      <c r="B23" s="92"/>
      <c r="C23" s="92"/>
      <c r="D23" s="92"/>
      <c r="E23" s="92"/>
      <c r="F23" s="92"/>
      <c r="G23" s="92"/>
      <c r="H23" s="92"/>
      <c r="I23" s="92"/>
      <c r="J23" s="92"/>
      <c r="K23" s="92"/>
      <c r="L23" s="92"/>
      <c r="M23" s="92"/>
    </row>
    <row r="24" spans="1:13">
      <c r="A24" s="15" t="s">
        <v>35</v>
      </c>
      <c r="B24" s="93">
        <f>(Gender!N26/'Total Certificates, 1&lt;4'!B25)*100</f>
        <v>64.610389610389603</v>
      </c>
      <c r="C24" s="93">
        <f>(Gender!O26/'Total Certificates, 1&lt;4'!C25)*100</f>
        <v>74.468085106382972</v>
      </c>
      <c r="D24" s="93">
        <f>(Gender!P26/'Total Certificates, 1&lt;4'!D25)*100</f>
        <v>68.962350780532603</v>
      </c>
      <c r="E24" s="93">
        <f>(Gender!Q26/'Total Certificates, 1&lt;4'!E25)*100</f>
        <v>76.779026217228463</v>
      </c>
      <c r="F24" s="93">
        <f>(Gender!R26/'Total Certificates, 1&lt;4'!F25)*100</f>
        <v>73.677419354838719</v>
      </c>
      <c r="G24" s="93">
        <f>(Gender!S26/'Total Certificates, 1&lt;4'!G25)*100</f>
        <v>81.142098273572373</v>
      </c>
      <c r="H24" s="93">
        <f>(Gender!T26/'Total Certificates, 1&lt;4'!H25)*100</f>
        <v>68.219715546836696</v>
      </c>
      <c r="I24" s="93">
        <f>(Gender!U26/'Total Certificates, 1&lt;4'!I25)*100</f>
        <v>68.41317365269461</v>
      </c>
      <c r="J24" s="93">
        <f>(Gender!V26/'Total Certificates, 1&lt;4'!J25)*100</f>
        <v>59.304084720121033</v>
      </c>
      <c r="K24" s="93">
        <f>(Gender!W26/'Total Certificates, 1&lt;4'!K25)*100</f>
        <v>59.531772575250841</v>
      </c>
      <c r="L24" s="93">
        <f>(Gender!X26/'Total Certificates, 1&lt;4'!L25)*100</f>
        <v>61.744966442953022</v>
      </c>
      <c r="M24" s="93">
        <f>(Gender!Y26/'Total Certificates, 1&lt;4'!M25)*100</f>
        <v>64.269662921348313</v>
      </c>
    </row>
    <row r="25" spans="1:13">
      <c r="A25" s="15" t="s">
        <v>36</v>
      </c>
      <c r="B25" s="93">
        <f>(Gender!N27/'Total Certificates, 1&lt;4'!B26)*100</f>
        <v>57.348870147428052</v>
      </c>
      <c r="C25" s="93">
        <f>(Gender!O27/'Total Certificates, 1&lt;4'!C26)*100</f>
        <v>51.493049061779196</v>
      </c>
      <c r="D25" s="93">
        <f>(Gender!P27/'Total Certificates, 1&lt;4'!D26)*100</f>
        <v>54.209617985913525</v>
      </c>
      <c r="E25" s="93">
        <f>(Gender!Q27/'Total Certificates, 1&lt;4'!E26)*100</f>
        <v>56.754197158846317</v>
      </c>
      <c r="F25" s="93">
        <f>(Gender!R27/'Total Certificates, 1&lt;4'!F26)*100</f>
        <v>57.813530265066589</v>
      </c>
      <c r="G25" s="93">
        <f>(Gender!S27/'Total Certificates, 1&lt;4'!G26)*100</f>
        <v>57.833425059622087</v>
      </c>
      <c r="H25" s="93">
        <f>(Gender!T27/'Total Certificates, 1&lt;4'!H26)*100</f>
        <v>59.762001719379207</v>
      </c>
      <c r="I25" s="93">
        <f>(Gender!U27/'Total Certificates, 1&lt;4'!I26)*100</f>
        <v>57.457587729491053</v>
      </c>
      <c r="J25" s="93">
        <f>(Gender!V27/'Total Certificates, 1&lt;4'!J26)*100</f>
        <v>55.427894275851408</v>
      </c>
      <c r="K25" s="93">
        <f>(Gender!W27/'Total Certificates, 1&lt;4'!K26)*100</f>
        <v>56.726667360316306</v>
      </c>
      <c r="L25" s="93">
        <f>(Gender!X27/'Total Certificates, 1&lt;4'!L26)*100</f>
        <v>56.844972758791478</v>
      </c>
      <c r="M25" s="93">
        <f>(Gender!Y27/'Total Certificates, 1&lt;4'!M26)*100</f>
        <v>57.457212713936435</v>
      </c>
    </row>
    <row r="26" spans="1:13">
      <c r="A26" s="15" t="s">
        <v>37</v>
      </c>
      <c r="B26" s="93">
        <f>(Gender!N28/'Total Certificates, 1&lt;4'!B27)*100</f>
        <v>62.777109831466603</v>
      </c>
      <c r="C26" s="93">
        <f>(Gender!O28/'Total Certificates, 1&lt;4'!C27)*100</f>
        <v>61.269014823305426</v>
      </c>
      <c r="D26" s="93">
        <f>(Gender!P28/'Total Certificates, 1&lt;4'!D27)*100</f>
        <v>63.412813814934445</v>
      </c>
      <c r="E26" s="93">
        <f>(Gender!Q28/'Total Certificates, 1&lt;4'!E27)*100</f>
        <v>64.200412816984482</v>
      </c>
      <c r="F26" s="93">
        <f>(Gender!R28/'Total Certificates, 1&lt;4'!F27)*100</f>
        <v>63.371839445711366</v>
      </c>
      <c r="G26" s="93">
        <f>(Gender!S28/'Total Certificates, 1&lt;4'!G27)*100</f>
        <v>62.426971762414794</v>
      </c>
      <c r="H26" s="93">
        <f>(Gender!T28/'Total Certificates, 1&lt;4'!H27)*100</f>
        <v>62.179586436001742</v>
      </c>
      <c r="I26" s="93">
        <f>(Gender!U28/'Total Certificates, 1&lt;4'!I27)*100</f>
        <v>62.454698250958565</v>
      </c>
      <c r="J26" s="93">
        <f>(Gender!V28/'Total Certificates, 1&lt;4'!J27)*100</f>
        <v>61.994288129298312</v>
      </c>
      <c r="K26" s="93">
        <f>(Gender!W28/'Total Certificates, 1&lt;4'!K27)*100</f>
        <v>60.939594044689194</v>
      </c>
      <c r="L26" s="93">
        <f>(Gender!X28/'Total Certificates, 1&lt;4'!L27)*100</f>
        <v>60.750144258511249</v>
      </c>
      <c r="M26" s="93">
        <f>(Gender!Y28/'Total Certificates, 1&lt;4'!M27)*100</f>
        <v>61.108948056745241</v>
      </c>
    </row>
    <row r="27" spans="1:13">
      <c r="A27" s="15" t="s">
        <v>38</v>
      </c>
      <c r="B27" s="93">
        <f>(Gender!N29/'Total Certificates, 1&lt;4'!B28)*100</f>
        <v>63.750326455993736</v>
      </c>
      <c r="C27" s="93">
        <f>(Gender!O29/'Total Certificates, 1&lt;4'!C28)*100</f>
        <v>61.453692848769052</v>
      </c>
      <c r="D27" s="93">
        <f>(Gender!P29/'Total Certificates, 1&lt;4'!D28)*100</f>
        <v>70.581237253569</v>
      </c>
      <c r="E27" s="93">
        <f>(Gender!Q29/'Total Certificates, 1&lt;4'!E28)*100</f>
        <v>68.255578093306298</v>
      </c>
      <c r="F27" s="93">
        <f>(Gender!R29/'Total Certificates, 1&lt;4'!F28)*100</f>
        <v>65.171035095513105</v>
      </c>
      <c r="G27" s="93">
        <f>(Gender!S29/'Total Certificates, 1&lt;4'!G28)*100</f>
        <v>62.677165354330711</v>
      </c>
      <c r="H27" s="93">
        <f>(Gender!T29/'Total Certificates, 1&lt;4'!H28)*100</f>
        <v>64.364157249721472</v>
      </c>
      <c r="I27" s="93">
        <f>(Gender!U29/'Total Certificates, 1&lt;4'!I28)*100</f>
        <v>63.568434481501733</v>
      </c>
      <c r="J27" s="93">
        <f>(Gender!V29/'Total Certificates, 1&lt;4'!J28)*100</f>
        <v>61.515883977900558</v>
      </c>
      <c r="K27" s="93">
        <f>(Gender!W29/'Total Certificates, 1&lt;4'!K28)*100</f>
        <v>59.417506801088173</v>
      </c>
      <c r="L27" s="93">
        <f>(Gender!X29/'Total Certificates, 1&lt;4'!L28)*100</f>
        <v>65.43624161073825</v>
      </c>
      <c r="M27" s="93">
        <f>(Gender!Y29/'Total Certificates, 1&lt;4'!M28)*100</f>
        <v>62.921867776236709</v>
      </c>
    </row>
    <row r="28" spans="1:13">
      <c r="A28" s="15" t="s">
        <v>39</v>
      </c>
      <c r="B28" s="93">
        <f>(Gender!N30/'Total Certificates, 1&lt;4'!B29)*100</f>
        <v>61.75908221797323</v>
      </c>
      <c r="C28" s="93">
        <f>(Gender!O30/'Total Certificates, 1&lt;4'!C29)*100</f>
        <v>62.38095238095238</v>
      </c>
      <c r="D28" s="93">
        <f>(Gender!P30/'Total Certificates, 1&lt;4'!D29)*100</f>
        <v>70.663562281722932</v>
      </c>
      <c r="E28" s="93">
        <f>(Gender!Q30/'Total Certificates, 1&lt;4'!E29)*100</f>
        <v>68.635043562439506</v>
      </c>
      <c r="F28" s="93">
        <f>(Gender!R30/'Total Certificates, 1&lt;4'!F29)*100</f>
        <v>67.081712062256798</v>
      </c>
      <c r="G28" s="93">
        <f>(Gender!S30/'Total Certificates, 1&lt;4'!G29)*100</f>
        <v>67.525773195876297</v>
      </c>
      <c r="H28" s="93">
        <f>(Gender!T30/'Total Certificates, 1&lt;4'!H29)*100</f>
        <v>59.84195402298851</v>
      </c>
      <c r="I28" s="93">
        <f>(Gender!U30/'Total Certificates, 1&lt;4'!I29)*100</f>
        <v>58.684863523573206</v>
      </c>
      <c r="J28" s="93">
        <f>(Gender!V30/'Total Certificates, 1&lt;4'!J29)*100</f>
        <v>57.117437722419929</v>
      </c>
      <c r="K28" s="93">
        <f>(Gender!W30/'Total Certificates, 1&lt;4'!K29)*100</f>
        <v>57.750759878419458</v>
      </c>
      <c r="L28" s="93">
        <f>(Gender!X30/'Total Certificates, 1&lt;4'!L29)*100</f>
        <v>54.54545454545454</v>
      </c>
      <c r="M28" s="93">
        <f>(Gender!Y30/'Total Certificates, 1&lt;4'!M29)*100</f>
        <v>59.963931469792605</v>
      </c>
    </row>
    <row r="29" spans="1:13">
      <c r="A29" s="15" t="s">
        <v>40</v>
      </c>
      <c r="B29" s="93">
        <f>(Gender!N31/'Total Certificates, 1&lt;4'!B30)*100</f>
        <v>67.406605305901451</v>
      </c>
      <c r="C29" s="93">
        <f>(Gender!O31/'Total Certificates, 1&lt;4'!C30)*100</f>
        <v>71.941063420884049</v>
      </c>
      <c r="D29" s="93">
        <f>(Gender!P31/'Total Certificates, 1&lt;4'!D30)*100</f>
        <v>69.72318339100346</v>
      </c>
      <c r="E29" s="93">
        <f>(Gender!Q31/'Total Certificates, 1&lt;4'!E30)*100</f>
        <v>73.318510283490824</v>
      </c>
      <c r="F29" s="93">
        <f>(Gender!R31/'Total Certificates, 1&lt;4'!F30)*100</f>
        <v>70.224719101123597</v>
      </c>
      <c r="G29" s="93">
        <f>(Gender!S31/'Total Certificates, 1&lt;4'!G30)*100</f>
        <v>68.53565596080567</v>
      </c>
      <c r="H29" s="93">
        <f>(Gender!T31/'Total Certificates, 1&lt;4'!H30)*100</f>
        <v>70.338114754098356</v>
      </c>
      <c r="I29" s="93">
        <f>(Gender!U31/'Total Certificates, 1&lt;4'!I30)*100</f>
        <v>67.5</v>
      </c>
      <c r="J29" s="93">
        <f>(Gender!V31/'Total Certificates, 1&lt;4'!J30)*100</f>
        <v>63.601321585903079</v>
      </c>
      <c r="K29" s="93">
        <f>(Gender!W31/'Total Certificates, 1&lt;4'!K30)*100</f>
        <v>62.821070962124516</v>
      </c>
      <c r="L29" s="93">
        <f>(Gender!X31/'Total Certificates, 1&lt;4'!L30)*100</f>
        <v>62.887931034482762</v>
      </c>
      <c r="M29" s="93">
        <f>(Gender!Y31/'Total Certificates, 1&lt;4'!M30)*100</f>
        <v>66.25978090766823</v>
      </c>
    </row>
    <row r="30" spans="1:13">
      <c r="A30" s="15" t="s">
        <v>41</v>
      </c>
      <c r="B30" s="93">
        <f>(Gender!N32/'Total Certificates, 1&lt;4'!B31)*100</f>
        <v>62.847790507364977</v>
      </c>
      <c r="C30" s="93">
        <f>(Gender!O32/'Total Certificates, 1&lt;4'!C31)*100</f>
        <v>56.12244897959183</v>
      </c>
      <c r="D30" s="93">
        <f>(Gender!P32/'Total Certificates, 1&lt;4'!D31)*100</f>
        <v>61.215629522431257</v>
      </c>
      <c r="E30" s="93">
        <f>(Gender!Q32/'Total Certificates, 1&lt;4'!E31)*100</f>
        <v>65.840938722294652</v>
      </c>
      <c r="F30" s="93">
        <f>(Gender!R32/'Total Certificates, 1&lt;4'!F31)*100</f>
        <v>62.665066026410564</v>
      </c>
      <c r="G30" s="93">
        <f>(Gender!S32/'Total Certificates, 1&lt;4'!G31)*100</f>
        <v>59.551886792452834</v>
      </c>
      <c r="H30" s="93">
        <f>(Gender!T32/'Total Certificates, 1&lt;4'!H31)*100</f>
        <v>62.659574468085111</v>
      </c>
      <c r="I30" s="93">
        <f>(Gender!U32/'Total Certificates, 1&lt;4'!I31)*100</f>
        <v>54.865181711606091</v>
      </c>
      <c r="J30" s="93">
        <f>(Gender!V32/'Total Certificates, 1&lt;4'!J31)*100</f>
        <v>53.516090584028611</v>
      </c>
      <c r="K30" s="93">
        <f>(Gender!W32/'Total Certificates, 1&lt;4'!K31)*100</f>
        <v>60.589519650655021</v>
      </c>
      <c r="L30" s="93">
        <f>(Gender!X32/'Total Certificates, 1&lt;4'!L31)*100</f>
        <v>61.569826707441386</v>
      </c>
      <c r="M30" s="93">
        <f>(Gender!Y32/'Total Certificates, 1&lt;4'!M31)*100</f>
        <v>59.080459770114949</v>
      </c>
    </row>
    <row r="31" spans="1:13">
      <c r="A31" s="15" t="s">
        <v>42</v>
      </c>
      <c r="B31" s="93">
        <f>(Gender!N33/'Total Certificates, 1&lt;4'!B32)*100</f>
        <v>78.449502133712656</v>
      </c>
      <c r="C31" s="93">
        <f>(Gender!O33/'Total Certificates, 1&lt;4'!C32)*100</f>
        <v>77.371864776444937</v>
      </c>
      <c r="D31" s="93">
        <f>(Gender!P33/'Total Certificates, 1&lt;4'!D32)*100</f>
        <v>81.136198106336494</v>
      </c>
      <c r="E31" s="93">
        <f>(Gender!Q33/'Total Certificates, 1&lt;4'!E32)*100</f>
        <v>80.267102752793676</v>
      </c>
      <c r="F31" s="93">
        <f>(Gender!R33/'Total Certificates, 1&lt;4'!F32)*100</f>
        <v>75.983827493261458</v>
      </c>
      <c r="G31" s="93">
        <f>(Gender!S33/'Total Certificates, 1&lt;4'!G32)*100</f>
        <v>73.57673267326733</v>
      </c>
      <c r="H31" s="93">
        <f>(Gender!T33/'Total Certificates, 1&lt;4'!H32)*100</f>
        <v>74.096754439681561</v>
      </c>
      <c r="I31" s="93">
        <f>(Gender!U33/'Total Certificates, 1&lt;4'!I32)*100</f>
        <v>67.899603698811092</v>
      </c>
      <c r="J31" s="93">
        <f>(Gender!V33/'Total Certificates, 1&lt;4'!J32)*100</f>
        <v>69.427244582043343</v>
      </c>
      <c r="K31" s="93">
        <f>(Gender!W33/'Total Certificates, 1&lt;4'!K32)*100</f>
        <v>71.007927519818807</v>
      </c>
      <c r="L31" s="93">
        <f>(Gender!X33/'Total Certificates, 1&lt;4'!L32)*100</f>
        <v>71.94319362660201</v>
      </c>
      <c r="M31" s="93">
        <f>(Gender!Y33/'Total Certificates, 1&lt;4'!M32)*100</f>
        <v>69.340866290018838</v>
      </c>
    </row>
    <row r="32" spans="1:13">
      <c r="A32" s="15" t="s">
        <v>43</v>
      </c>
      <c r="B32" s="93">
        <f>(Gender!N34/'Total Certificates, 1&lt;4'!B33)*100</f>
        <v>59.311087190527445</v>
      </c>
      <c r="C32" s="93">
        <f>(Gender!O34/'Total Certificates, 1&lt;4'!C33)*100</f>
        <v>57.858376511226254</v>
      </c>
      <c r="D32" s="93">
        <f>(Gender!P34/'Total Certificates, 1&lt;4'!D33)*100</f>
        <v>61.361299609294676</v>
      </c>
      <c r="E32" s="93">
        <f>(Gender!Q34/'Total Certificates, 1&lt;4'!E33)*100</f>
        <v>63.662402138628984</v>
      </c>
      <c r="F32" s="93">
        <f>(Gender!R34/'Total Certificates, 1&lt;4'!F33)*100</f>
        <v>63.713646532438482</v>
      </c>
      <c r="G32" s="93">
        <f>(Gender!S34/'Total Certificates, 1&lt;4'!G33)*100</f>
        <v>61.102941176470594</v>
      </c>
      <c r="H32" s="93">
        <f>(Gender!T34/'Total Certificates, 1&lt;4'!H33)*100</f>
        <v>60.548816862199239</v>
      </c>
      <c r="I32" s="93">
        <f>(Gender!U34/'Total Certificates, 1&lt;4'!I33)*100</f>
        <v>65.061796716472969</v>
      </c>
      <c r="J32" s="93">
        <f>(Gender!V34/'Total Certificates, 1&lt;4'!J33)*100</f>
        <v>64.758256548296927</v>
      </c>
      <c r="K32" s="93">
        <f>(Gender!W34/'Total Certificates, 1&lt;4'!K33)*100</f>
        <v>60.814545454545453</v>
      </c>
      <c r="L32" s="93">
        <f>(Gender!X34/'Total Certificates, 1&lt;4'!L33)*100</f>
        <v>61.558823529411768</v>
      </c>
      <c r="M32" s="93">
        <f>(Gender!Y34/'Total Certificates, 1&lt;4'!M33)*100</f>
        <v>62.039262820512818</v>
      </c>
    </row>
    <row r="33" spans="1:13">
      <c r="A33" s="15" t="s">
        <v>44</v>
      </c>
      <c r="B33" s="93">
        <f>(Gender!N35/'Total Certificates, 1&lt;4'!B34)*100</f>
        <v>80.060073937153419</v>
      </c>
      <c r="C33" s="93">
        <f>(Gender!O35/'Total Certificates, 1&lt;4'!C34)*100</f>
        <v>76.878483835005568</v>
      </c>
      <c r="D33" s="93">
        <f>(Gender!P35/'Total Certificates, 1&lt;4'!D34)*100</f>
        <v>75.157515751575161</v>
      </c>
      <c r="E33" s="93">
        <f>(Gender!Q35/'Total Certificates, 1&lt;4'!E34)*100</f>
        <v>74.925037481259366</v>
      </c>
      <c r="F33" s="93">
        <f>(Gender!R35/'Total Certificates, 1&lt;4'!F34)*100</f>
        <v>73.157110945644078</v>
      </c>
      <c r="G33" s="93">
        <f>(Gender!S35/'Total Certificates, 1&lt;4'!G34)*100</f>
        <v>69.830362894567315</v>
      </c>
      <c r="H33" s="93">
        <f>(Gender!T35/'Total Certificates, 1&lt;4'!H34)*100</f>
        <v>69.188696444849583</v>
      </c>
      <c r="I33" s="93">
        <f>(Gender!U35/'Total Certificates, 1&lt;4'!I34)*100</f>
        <v>70.815254624343453</v>
      </c>
      <c r="J33" s="93">
        <f>(Gender!V35/'Total Certificates, 1&lt;4'!J34)*100</f>
        <v>69.765092194998729</v>
      </c>
      <c r="K33" s="93">
        <f>(Gender!W35/'Total Certificates, 1&lt;4'!K34)*100</f>
        <v>68.276030236527674</v>
      </c>
      <c r="L33" s="93">
        <f>(Gender!X35/'Total Certificates, 1&lt;4'!L34)*100</f>
        <v>69.358938153064116</v>
      </c>
      <c r="M33" s="93">
        <f>(Gender!Y35/'Total Certificates, 1&lt;4'!M34)*100</f>
        <v>69.785220240262106</v>
      </c>
    </row>
    <row r="34" spans="1:13">
      <c r="A34" s="15" t="s">
        <v>45</v>
      </c>
      <c r="B34" s="93">
        <f>(Gender!N36/'Total Certificates, 1&lt;4'!B35)*100</f>
        <v>76.820772640911969</v>
      </c>
      <c r="C34" s="93">
        <f>(Gender!O36/'Total Certificates, 1&lt;4'!C35)*100</f>
        <v>72.951244813278009</v>
      </c>
      <c r="D34" s="93">
        <f>(Gender!P36/'Total Certificates, 1&lt;4'!D35)*100</f>
        <v>73.400673400673398</v>
      </c>
      <c r="E34" s="93">
        <f>(Gender!Q36/'Total Certificates, 1&lt;4'!E35)*100</f>
        <v>73.479768786127167</v>
      </c>
      <c r="F34" s="93">
        <f>(Gender!R36/'Total Certificates, 1&lt;4'!F35)*100</f>
        <v>71.596136154553818</v>
      </c>
      <c r="G34" s="93">
        <f>(Gender!S36/'Total Certificates, 1&lt;4'!G35)*100</f>
        <v>72.061742006615219</v>
      </c>
      <c r="H34" s="93">
        <f>(Gender!T36/'Total Certificates, 1&lt;4'!H35)*100</f>
        <v>70.141256697515828</v>
      </c>
      <c r="I34" s="93">
        <f>(Gender!U36/'Total Certificates, 1&lt;4'!I35)*100</f>
        <v>67.086578103527259</v>
      </c>
      <c r="J34" s="93">
        <f>(Gender!V36/'Total Certificates, 1&lt;4'!J35)*100</f>
        <v>64.063306382246694</v>
      </c>
      <c r="K34" s="93">
        <f>(Gender!W36/'Total Certificates, 1&lt;4'!K35)*100</f>
        <v>60.656286623137454</v>
      </c>
      <c r="L34" s="93">
        <f>(Gender!X36/'Total Certificates, 1&lt;4'!L35)*100</f>
        <v>63.595945224968872</v>
      </c>
      <c r="M34" s="93">
        <f>(Gender!Y36/'Total Certificates, 1&lt;4'!M35)*100</f>
        <v>55.33938135315335</v>
      </c>
    </row>
    <row r="35" spans="1:13">
      <c r="A35" s="15" t="s">
        <v>46</v>
      </c>
      <c r="B35" s="93">
        <f>(Gender!N37/'Total Certificates, 1&lt;4'!B36)*100</f>
        <v>65.647676393392004</v>
      </c>
      <c r="C35" s="93">
        <f>(Gender!O37/'Total Certificates, 1&lt;4'!C36)*100</f>
        <v>63.133887845452108</v>
      </c>
      <c r="D35" s="93">
        <f>(Gender!P37/'Total Certificates, 1&lt;4'!D36)*100</f>
        <v>70.165792590086284</v>
      </c>
      <c r="E35" s="93">
        <f>(Gender!Q37/'Total Certificates, 1&lt;4'!E36)*100</f>
        <v>69.533540648600621</v>
      </c>
      <c r="F35" s="93">
        <f>(Gender!R37/'Total Certificates, 1&lt;4'!F36)*100</f>
        <v>68.458157846548247</v>
      </c>
      <c r="G35" s="93">
        <f>(Gender!S37/'Total Certificates, 1&lt;4'!G36)*100</f>
        <v>66.912263693650019</v>
      </c>
      <c r="H35" s="93">
        <f>(Gender!T37/'Total Certificates, 1&lt;4'!H36)*100</f>
        <v>65.361149380043301</v>
      </c>
      <c r="I35" s="93">
        <f>(Gender!U37/'Total Certificates, 1&lt;4'!I36)*100</f>
        <v>62.671332750072906</v>
      </c>
      <c r="J35" s="93">
        <f>(Gender!V37/'Total Certificates, 1&lt;4'!J36)*100</f>
        <v>60.829937808277933</v>
      </c>
      <c r="K35" s="93">
        <f>(Gender!W37/'Total Certificates, 1&lt;4'!K36)*100</f>
        <v>59.315814393939391</v>
      </c>
      <c r="L35" s="93">
        <f>(Gender!X37/'Total Certificates, 1&lt;4'!L36)*100</f>
        <v>60.234313394164694</v>
      </c>
      <c r="M35" s="93">
        <f>(Gender!Y37/'Total Certificates, 1&lt;4'!M36)*100</f>
        <v>59.274193548387103</v>
      </c>
    </row>
    <row r="36" spans="1:13">
      <c r="A36" s="16" t="s">
        <v>47</v>
      </c>
      <c r="B36" s="94">
        <f>(Gender!N38/'Total Certificates, 1&lt;4'!B37)*100</f>
        <v>22.426470588235293</v>
      </c>
      <c r="C36" s="94">
        <f>(Gender!O38/'Total Certificates, 1&lt;4'!C37)*100</f>
        <v>20.670773442847366</v>
      </c>
      <c r="D36" s="94">
        <f>(Gender!P38/'Total Certificates, 1&lt;4'!D37)*100</f>
        <v>17.736670293797609</v>
      </c>
      <c r="E36" s="94">
        <f>(Gender!Q38/'Total Certificates, 1&lt;4'!E37)*100</f>
        <v>26.916666666666668</v>
      </c>
      <c r="F36" s="94">
        <f>(Gender!R38/'Total Certificates, 1&lt;4'!F37)*100</f>
        <v>16.691880988401412</v>
      </c>
      <c r="G36" s="94">
        <f>(Gender!S38/'Total Certificates, 1&lt;4'!G37)*100</f>
        <v>19.617486338797814</v>
      </c>
      <c r="H36" s="94">
        <f>(Gender!T38/'Total Certificates, 1&lt;4'!H37)*100</f>
        <v>22.553699284009546</v>
      </c>
      <c r="I36" s="94">
        <f>(Gender!U38/'Total Certificates, 1&lt;4'!I37)*100</f>
        <v>36.875567665758403</v>
      </c>
      <c r="J36" s="94">
        <f>(Gender!V38/'Total Certificates, 1&lt;4'!J37)*100</f>
        <v>32.819194515852615</v>
      </c>
      <c r="K36" s="94">
        <f>(Gender!W38/'Total Certificates, 1&lt;4'!K37)*100</f>
        <v>33.391304347826093</v>
      </c>
      <c r="L36" s="94">
        <f>(Gender!X38/'Total Certificates, 1&lt;4'!L37)*100</f>
        <v>48.286604361370713</v>
      </c>
      <c r="M36" s="94">
        <f>(Gender!Y38/'Total Certificates, 1&lt;4'!M37)*100</f>
        <v>46.174496644295303</v>
      </c>
    </row>
    <row r="37" spans="1:13">
      <c r="A37" s="20" t="s">
        <v>48</v>
      </c>
      <c r="B37" s="91">
        <f>(Gender!N39/'Total Certificates, 1&lt;4'!B38)*100</f>
        <v>68.327659135458575</v>
      </c>
      <c r="C37" s="91">
        <f>(Gender!O39/'Total Certificates, 1&lt;4'!C38)*100</f>
        <v>67.182871936002982</v>
      </c>
      <c r="D37" s="91">
        <f>(Gender!P39/'Total Certificates, 1&lt;4'!D38)*100</f>
        <v>67.975968668010182</v>
      </c>
      <c r="E37" s="91">
        <f>(Gender!Q39/'Total Certificates, 1&lt;4'!E38)*100</f>
        <v>68.550560204226358</v>
      </c>
      <c r="F37" s="91">
        <f>(Gender!R39/'Total Certificates, 1&lt;4'!F38)*100</f>
        <v>67.604801402107242</v>
      </c>
      <c r="G37" s="91">
        <f>(Gender!S39/'Total Certificates, 1&lt;4'!G38)*100</f>
        <v>65.569974691723658</v>
      </c>
      <c r="H37" s="91">
        <f>(Gender!T39/'Total Certificates, 1&lt;4'!H38)*100</f>
        <v>65.286689017663008</v>
      </c>
      <c r="I37" s="91">
        <f>(Gender!U39/'Total Certificates, 1&lt;4'!I38)*100</f>
        <v>62.798966506269707</v>
      </c>
      <c r="J37" s="91">
        <f>(Gender!V39/'Total Certificates, 1&lt;4'!J38)*100</f>
        <v>62.113712065136937</v>
      </c>
      <c r="K37" s="91">
        <f>(Gender!W39/'Total Certificates, 1&lt;4'!K38)*100</f>
        <v>60.847131944773928</v>
      </c>
      <c r="L37" s="91">
        <f>(Gender!X39/'Total Certificates, 1&lt;4'!L38)*100</f>
        <v>60.549675066083367</v>
      </c>
      <c r="M37" s="91">
        <f>(Gender!Y39/'Total Certificates, 1&lt;4'!M38)*100</f>
        <v>61.056098291214333</v>
      </c>
    </row>
    <row r="38" spans="1:13">
      <c r="A38" s="21" t="s">
        <v>17</v>
      </c>
      <c r="B38" s="92"/>
      <c r="C38" s="92"/>
      <c r="D38" s="92"/>
      <c r="E38" s="92"/>
      <c r="F38" s="92"/>
      <c r="G38" s="92"/>
      <c r="H38" s="92"/>
      <c r="I38" s="92"/>
      <c r="J38" s="92"/>
      <c r="K38" s="92"/>
      <c r="L38" s="92"/>
      <c r="M38" s="92"/>
    </row>
    <row r="39" spans="1:13">
      <c r="A39" s="15" t="s">
        <v>49</v>
      </c>
      <c r="B39" s="93">
        <f>(Gender!N41/'Total Certificates, 1&lt;4'!B40)*100</f>
        <v>62.790191526407426</v>
      </c>
      <c r="C39" s="93">
        <f>(Gender!O41/'Total Certificates, 1&lt;4'!C40)*100</f>
        <v>67.105350175252966</v>
      </c>
      <c r="D39" s="93">
        <f>(Gender!P41/'Total Certificates, 1&lt;4'!D40)*100</f>
        <v>68.492870649563045</v>
      </c>
      <c r="E39" s="93">
        <f>(Gender!Q41/'Total Certificates, 1&lt;4'!E40)*100</f>
        <v>68.550999888280643</v>
      </c>
      <c r="F39" s="93">
        <f>(Gender!R41/'Total Certificates, 1&lt;4'!F40)*100</f>
        <v>68.570215476064106</v>
      </c>
      <c r="G39" s="93">
        <f>(Gender!S41/'Total Certificates, 1&lt;4'!G40)*100</f>
        <v>64.481125871366558</v>
      </c>
      <c r="H39" s="93">
        <f>(Gender!T41/'Total Certificates, 1&lt;4'!H40)*100</f>
        <v>61.733351792883838</v>
      </c>
      <c r="I39" s="93">
        <f>(Gender!U41/'Total Certificates, 1&lt;4'!I40)*100</f>
        <v>57.181876606683801</v>
      </c>
      <c r="J39" s="93">
        <f>(Gender!V41/'Total Certificates, 1&lt;4'!J40)*100</f>
        <v>60.394717317109361</v>
      </c>
      <c r="K39" s="93">
        <f>(Gender!W41/'Total Certificates, 1&lt;4'!K40)*100</f>
        <v>60.103792415169664</v>
      </c>
      <c r="L39" s="93">
        <f>(Gender!X41/'Total Certificates, 1&lt;4'!L40)*100</f>
        <v>60.275431788784907</v>
      </c>
      <c r="M39" s="93">
        <f>(Gender!Y41/'Total Certificates, 1&lt;4'!M40)*100</f>
        <v>61.626158249648277</v>
      </c>
    </row>
    <row r="40" spans="1:13">
      <c r="A40" s="15" t="s">
        <v>50</v>
      </c>
      <c r="B40" s="93">
        <f>(Gender!N42/'Total Certificates, 1&lt;4'!B41)*100</f>
        <v>74.516333650491589</v>
      </c>
      <c r="C40" s="93">
        <f>(Gender!O42/'Total Certificates, 1&lt;4'!C41)*100</f>
        <v>70.346251588310039</v>
      </c>
      <c r="D40" s="93">
        <f>(Gender!P42/'Total Certificates, 1&lt;4'!D41)*100</f>
        <v>70.95420762407096</v>
      </c>
      <c r="E40" s="93">
        <f>(Gender!Q42/'Total Certificates, 1&lt;4'!E41)*100</f>
        <v>72.100558659217867</v>
      </c>
      <c r="F40" s="93">
        <f>(Gender!R42/'Total Certificates, 1&lt;4'!F41)*100</f>
        <v>67.243015287295719</v>
      </c>
      <c r="G40" s="93">
        <f>(Gender!S42/'Total Certificates, 1&lt;4'!G41)*100</f>
        <v>64.940878378378372</v>
      </c>
      <c r="H40" s="93">
        <f>(Gender!T42/'Total Certificates, 1&lt;4'!H41)*100</f>
        <v>67.326810793750994</v>
      </c>
      <c r="I40" s="93">
        <f>(Gender!U42/'Total Certificates, 1&lt;4'!I41)*100</f>
        <v>64.684362770120813</v>
      </c>
      <c r="J40" s="93">
        <f>(Gender!V42/'Total Certificates, 1&lt;4'!J41)*100</f>
        <v>63.76915365888587</v>
      </c>
      <c r="K40" s="93">
        <f>(Gender!W42/'Total Certificates, 1&lt;4'!K41)*100</f>
        <v>58.816814396991667</v>
      </c>
      <c r="L40" s="93">
        <f>(Gender!X42/'Total Certificates, 1&lt;4'!L41)*100</f>
        <v>59.303793263801239</v>
      </c>
      <c r="M40" s="93">
        <f>(Gender!Y42/'Total Certificates, 1&lt;4'!M41)*100</f>
        <v>59.399823477493385</v>
      </c>
    </row>
    <row r="41" spans="1:13">
      <c r="A41" s="15" t="s">
        <v>51</v>
      </c>
      <c r="B41" s="93">
        <f>(Gender!N43/'Total Certificates, 1&lt;4'!B42)*100</f>
        <v>75.540251721681301</v>
      </c>
      <c r="C41" s="93">
        <f>(Gender!O43/'Total Certificates, 1&lt;4'!C42)*100</f>
        <v>74.419114423498471</v>
      </c>
      <c r="D41" s="93">
        <f>(Gender!P43/'Total Certificates, 1&lt;4'!D42)*100</f>
        <v>71.917175078572754</v>
      </c>
      <c r="E41" s="93">
        <f>(Gender!Q43/'Total Certificates, 1&lt;4'!E42)*100</f>
        <v>73.930405019965775</v>
      </c>
      <c r="F41" s="93">
        <f>(Gender!R43/'Total Certificates, 1&lt;4'!F42)*100</f>
        <v>73.801047120418843</v>
      </c>
      <c r="G41" s="93">
        <f>(Gender!S43/'Total Certificates, 1&lt;4'!G42)*100</f>
        <v>69.793660923207824</v>
      </c>
      <c r="H41" s="93">
        <f>(Gender!T43/'Total Certificates, 1&lt;4'!H42)*100</f>
        <v>66.977363515312916</v>
      </c>
      <c r="I41" s="93">
        <f>(Gender!U43/'Total Certificates, 1&lt;4'!I42)*100</f>
        <v>66.706105063890206</v>
      </c>
      <c r="J41" s="93">
        <f>(Gender!V43/'Total Certificates, 1&lt;4'!J42)*100</f>
        <v>62.814194184327256</v>
      </c>
      <c r="K41" s="93">
        <f>(Gender!W43/'Total Certificates, 1&lt;4'!K42)*100</f>
        <v>62.620192307692314</v>
      </c>
      <c r="L41" s="93">
        <f>(Gender!X43/'Total Certificates, 1&lt;4'!L42)*100</f>
        <v>62.297691695409917</v>
      </c>
      <c r="M41" s="93">
        <f>(Gender!Y43/'Total Certificates, 1&lt;4'!M42)*100</f>
        <v>62.55044390637611</v>
      </c>
    </row>
    <row r="42" spans="1:13">
      <c r="A42" s="15" t="s">
        <v>52</v>
      </c>
      <c r="B42" s="93">
        <f>(Gender!N44/'Total Certificates, 1&lt;4'!B43)*100</f>
        <v>63.640439363371435</v>
      </c>
      <c r="C42" s="93">
        <f>(Gender!O44/'Total Certificates, 1&lt;4'!C43)*100</f>
        <v>63.013465144025901</v>
      </c>
      <c r="D42" s="93">
        <f>(Gender!P44/'Total Certificates, 1&lt;4'!D43)*100</f>
        <v>61.572654812998159</v>
      </c>
      <c r="E42" s="93">
        <f>(Gender!Q44/'Total Certificates, 1&lt;4'!E43)*100</f>
        <v>64.687396625868345</v>
      </c>
      <c r="F42" s="93">
        <f>(Gender!R44/'Total Certificates, 1&lt;4'!F43)*100</f>
        <v>63.163664839467501</v>
      </c>
      <c r="G42" s="93">
        <f>(Gender!S44/'Total Certificates, 1&lt;4'!G43)*100</f>
        <v>62.050576294512304</v>
      </c>
      <c r="H42" s="93">
        <f>(Gender!T44/'Total Certificates, 1&lt;4'!H43)*100</f>
        <v>61.502711076684733</v>
      </c>
      <c r="I42" s="93">
        <f>(Gender!U44/'Total Certificates, 1&lt;4'!I43)*100</f>
        <v>55.001010305112139</v>
      </c>
      <c r="J42" s="93">
        <f>(Gender!V44/'Total Certificates, 1&lt;4'!J43)*100</f>
        <v>53.345187819515452</v>
      </c>
      <c r="K42" s="93">
        <f>(Gender!W44/'Total Certificates, 1&lt;4'!K43)*100</f>
        <v>54.578754578754577</v>
      </c>
      <c r="L42" s="93">
        <f>(Gender!X44/'Total Certificates, 1&lt;4'!L43)*100</f>
        <v>52.954498661725346</v>
      </c>
      <c r="M42" s="93">
        <f>(Gender!Y44/'Total Certificates, 1&lt;4'!M43)*100</f>
        <v>52.271779908295123</v>
      </c>
    </row>
    <row r="43" spans="1:13">
      <c r="A43" s="15" t="s">
        <v>53</v>
      </c>
      <c r="B43" s="93">
        <f>(Gender!N45/'Total Certificates, 1&lt;4'!B44)*100</f>
        <v>70.569324898890386</v>
      </c>
      <c r="C43" s="93">
        <f>(Gender!O45/'Total Certificates, 1&lt;4'!C44)*100</f>
        <v>68.436103663985705</v>
      </c>
      <c r="D43" s="93">
        <f>(Gender!P45/'Total Certificates, 1&lt;4'!D44)*100</f>
        <v>71.533950057439995</v>
      </c>
      <c r="E43" s="93">
        <f>(Gender!Q45/'Total Certificates, 1&lt;4'!E44)*100</f>
        <v>71.623256702540914</v>
      </c>
      <c r="F43" s="93">
        <f>(Gender!R45/'Total Certificates, 1&lt;4'!F44)*100</f>
        <v>71.690497366080592</v>
      </c>
      <c r="G43" s="93">
        <f>(Gender!S45/'Total Certificates, 1&lt;4'!G44)*100</f>
        <v>72.508299235698288</v>
      </c>
      <c r="H43" s="93">
        <f>(Gender!T45/'Total Certificates, 1&lt;4'!H44)*100</f>
        <v>72.760537611709239</v>
      </c>
      <c r="I43" s="93">
        <f>(Gender!U45/'Total Certificates, 1&lt;4'!I44)*100</f>
        <v>70.674370745607092</v>
      </c>
      <c r="J43" s="93">
        <f>(Gender!V45/'Total Certificates, 1&lt;4'!J44)*100</f>
        <v>69.821826280623611</v>
      </c>
      <c r="K43" s="93">
        <f>(Gender!W45/'Total Certificates, 1&lt;4'!K44)*100</f>
        <v>67.264997638167216</v>
      </c>
      <c r="L43" s="93">
        <f>(Gender!X45/'Total Certificates, 1&lt;4'!L44)*100</f>
        <v>66.185679281241491</v>
      </c>
      <c r="M43" s="93">
        <f>(Gender!Y45/'Total Certificates, 1&lt;4'!M44)*100</f>
        <v>63.240964935880193</v>
      </c>
    </row>
    <row r="44" spans="1:13">
      <c r="A44" s="15" t="s">
        <v>54</v>
      </c>
      <c r="B44" s="93">
        <f>(Gender!N46/'Total Certificates, 1&lt;4'!B45)*100</f>
        <v>56.547462529581907</v>
      </c>
      <c r="C44" s="93">
        <f>(Gender!O46/'Total Certificates, 1&lt;4'!C45)*100</f>
        <v>57.491381596393531</v>
      </c>
      <c r="D44" s="93">
        <f>(Gender!P46/'Total Certificates, 1&lt;4'!D45)*100</f>
        <v>60.064747369638106</v>
      </c>
      <c r="E44" s="93">
        <f>(Gender!Q46/'Total Certificates, 1&lt;4'!E45)*100</f>
        <v>59.458151910982103</v>
      </c>
      <c r="F44" s="93">
        <f>(Gender!R46/'Total Certificates, 1&lt;4'!F45)*100</f>
        <v>58.885261194029844</v>
      </c>
      <c r="G44" s="93">
        <f>(Gender!S46/'Total Certificates, 1&lt;4'!G45)*100</f>
        <v>57.061798445787595</v>
      </c>
      <c r="H44" s="93">
        <f>(Gender!T46/'Total Certificates, 1&lt;4'!H45)*100</f>
        <v>59.230240549828181</v>
      </c>
      <c r="I44" s="93">
        <f>(Gender!U46/'Total Certificates, 1&lt;4'!I45)*100</f>
        <v>54.752444987775064</v>
      </c>
      <c r="J44" s="93">
        <f>(Gender!V46/'Total Certificates, 1&lt;4'!J45)*100</f>
        <v>51.986970684039093</v>
      </c>
      <c r="K44" s="93">
        <f>(Gender!W46/'Total Certificates, 1&lt;4'!K45)*100</f>
        <v>52.234927234927234</v>
      </c>
      <c r="L44" s="93">
        <f>(Gender!X46/'Total Certificates, 1&lt;4'!L45)*100</f>
        <v>52.844389987747242</v>
      </c>
      <c r="M44" s="93">
        <f>(Gender!Y46/'Total Certificates, 1&lt;4'!M45)*100</f>
        <v>51.94444444444445</v>
      </c>
    </row>
    <row r="45" spans="1:13">
      <c r="A45" s="15" t="s">
        <v>55</v>
      </c>
      <c r="B45" s="93">
        <f>(Gender!N47/'Total Certificates, 1&lt;4'!B46)*100</f>
        <v>71.828083603179266</v>
      </c>
      <c r="C45" s="93">
        <f>(Gender!O47/'Total Certificates, 1&lt;4'!C46)*100</f>
        <v>66.338824686501113</v>
      </c>
      <c r="D45" s="93">
        <f>(Gender!P47/'Total Certificates, 1&lt;4'!D46)*100</f>
        <v>67.484831770546066</v>
      </c>
      <c r="E45" s="93">
        <f>(Gender!Q47/'Total Certificates, 1&lt;4'!E46)*100</f>
        <v>65.748168817579355</v>
      </c>
      <c r="F45" s="93">
        <f>(Gender!R47/'Total Certificates, 1&lt;4'!F46)*100</f>
        <v>66.361800688917924</v>
      </c>
      <c r="G45" s="93">
        <f>(Gender!S47/'Total Certificates, 1&lt;4'!G46)*100</f>
        <v>62.596348884381335</v>
      </c>
      <c r="H45" s="93">
        <f>(Gender!T47/'Total Certificates, 1&lt;4'!H46)*100</f>
        <v>64.028939633732762</v>
      </c>
      <c r="I45" s="93">
        <f>(Gender!U47/'Total Certificates, 1&lt;4'!I46)*100</f>
        <v>62.607003891050582</v>
      </c>
      <c r="J45" s="93">
        <f>(Gender!V47/'Total Certificates, 1&lt;4'!J46)*100</f>
        <v>61.996676466828582</v>
      </c>
      <c r="K45" s="93">
        <f>(Gender!W47/'Total Certificates, 1&lt;4'!K46)*100</f>
        <v>64.082953375496402</v>
      </c>
      <c r="L45" s="93">
        <f>(Gender!X47/'Total Certificates, 1&lt;4'!L46)*100</f>
        <v>62.605901256208007</v>
      </c>
      <c r="M45" s="93">
        <f>(Gender!Y47/'Total Certificates, 1&lt;4'!M46)*100</f>
        <v>64.799344799344809</v>
      </c>
    </row>
    <row r="46" spans="1:13">
      <c r="A46" s="15" t="s">
        <v>56</v>
      </c>
      <c r="B46" s="93">
        <f>(Gender!N48/'Total Certificates, 1&lt;4'!B47)*100</f>
        <v>80.343213728549145</v>
      </c>
      <c r="C46" s="93">
        <f>(Gender!O48/'Total Certificates, 1&lt;4'!C47)*100</f>
        <v>78.445981905268752</v>
      </c>
      <c r="D46" s="93">
        <f>(Gender!P48/'Total Certificates, 1&lt;4'!D47)*100</f>
        <v>75.580820563519524</v>
      </c>
      <c r="E46" s="93">
        <f>(Gender!Q48/'Total Certificates, 1&lt;4'!E47)*100</f>
        <v>74.21602787456446</v>
      </c>
      <c r="F46" s="93">
        <f>(Gender!R48/'Total Certificates, 1&lt;4'!F47)*100</f>
        <v>71.798493408662907</v>
      </c>
      <c r="G46" s="93">
        <f>(Gender!S48/'Total Certificates, 1&lt;4'!G47)*100</f>
        <v>71.511936339522535</v>
      </c>
      <c r="H46" s="93">
        <f>(Gender!T48/'Total Certificates, 1&lt;4'!H47)*100</f>
        <v>68.738684369342181</v>
      </c>
      <c r="I46" s="93">
        <f>(Gender!U48/'Total Certificates, 1&lt;4'!I47)*100</f>
        <v>67.81609195402298</v>
      </c>
      <c r="J46" s="93">
        <f>(Gender!V48/'Total Certificates, 1&lt;4'!J47)*100</f>
        <v>65.76872536136662</v>
      </c>
      <c r="K46" s="93">
        <f>(Gender!W48/'Total Certificates, 1&lt;4'!K47)*100</f>
        <v>60.971703150026691</v>
      </c>
      <c r="L46" s="93">
        <f>(Gender!X48/'Total Certificates, 1&lt;4'!L47)*100</f>
        <v>57.588482303539287</v>
      </c>
      <c r="M46" s="93">
        <f>(Gender!Y48/'Total Certificates, 1&lt;4'!M47)*100</f>
        <v>58.723693143245079</v>
      </c>
    </row>
    <row r="47" spans="1:13">
      <c r="A47" s="15" t="s">
        <v>57</v>
      </c>
      <c r="B47" s="93">
        <f>(Gender!N49/'Total Certificates, 1&lt;4'!B48)*100</f>
        <v>59.023066485753048</v>
      </c>
      <c r="C47" s="93">
        <f>(Gender!O49/'Total Certificates, 1&lt;4'!C48)*100</f>
        <v>60.683760683760681</v>
      </c>
      <c r="D47" s="93">
        <f>(Gender!P49/'Total Certificates, 1&lt;4'!D48)*100</f>
        <v>59.93449781659389</v>
      </c>
      <c r="E47" s="93">
        <f>(Gender!Q49/'Total Certificates, 1&lt;4'!E48)*100</f>
        <v>67.714285714285722</v>
      </c>
      <c r="F47" s="93">
        <f>(Gender!R49/'Total Certificates, 1&lt;4'!F48)*100</f>
        <v>63.745498199279716</v>
      </c>
      <c r="G47" s="93">
        <f>(Gender!S49/'Total Certificates, 1&lt;4'!G48)*100</f>
        <v>60.052219321148826</v>
      </c>
      <c r="H47" s="93">
        <f>(Gender!T49/'Total Certificates, 1&lt;4'!H48)*100</f>
        <v>64.973958333333343</v>
      </c>
      <c r="I47" s="93">
        <f>(Gender!U49/'Total Certificates, 1&lt;4'!I48)*100</f>
        <v>59.597523219814242</v>
      </c>
      <c r="J47" s="93">
        <f>(Gender!V49/'Total Certificates, 1&lt;4'!J48)*100</f>
        <v>59.039548022598879</v>
      </c>
      <c r="K47" s="93">
        <f>(Gender!W49/'Total Certificates, 1&lt;4'!K48)*100</f>
        <v>57.309941520467831</v>
      </c>
      <c r="L47" s="93">
        <f>(Gender!X49/'Total Certificates, 1&lt;4'!L48)*100</f>
        <v>62.534059945504083</v>
      </c>
      <c r="M47" s="93">
        <f>(Gender!Y49/'Total Certificates, 1&lt;4'!M48)*100</f>
        <v>69.354838709677423</v>
      </c>
    </row>
    <row r="48" spans="1:13">
      <c r="A48" s="15" t="s">
        <v>58</v>
      </c>
      <c r="B48" s="93">
        <f>(Gender!N50/'Total Certificates, 1&lt;4'!B49)*100</f>
        <v>73.803389830508465</v>
      </c>
      <c r="C48" s="93">
        <f>(Gender!O50/'Total Certificates, 1&lt;4'!C49)*100</f>
        <v>72.201156213091309</v>
      </c>
      <c r="D48" s="93">
        <f>(Gender!P50/'Total Certificates, 1&lt;4'!D49)*100</f>
        <v>70.175641321932062</v>
      </c>
      <c r="E48" s="93">
        <f>(Gender!Q50/'Total Certificates, 1&lt;4'!E49)*100</f>
        <v>70.641698182261806</v>
      </c>
      <c r="F48" s="93">
        <f>(Gender!R50/'Total Certificates, 1&lt;4'!F49)*100</f>
        <v>71.979943260539685</v>
      </c>
      <c r="G48" s="93">
        <f>(Gender!S50/'Total Certificates, 1&lt;4'!G49)*100</f>
        <v>70.135073999870741</v>
      </c>
      <c r="H48" s="93">
        <f>(Gender!T50/'Total Certificates, 1&lt;4'!H49)*100</f>
        <v>67.577656312491669</v>
      </c>
      <c r="I48" s="93">
        <f>(Gender!U50/'Total Certificates, 1&lt;4'!I49)*100</f>
        <v>67.265641913834159</v>
      </c>
      <c r="J48" s="93">
        <f>(Gender!V50/'Total Certificates, 1&lt;4'!J49)*100</f>
        <v>66.334745762711862</v>
      </c>
      <c r="K48" s="93">
        <f>(Gender!W50/'Total Certificates, 1&lt;4'!K49)*100</f>
        <v>66.022485120141084</v>
      </c>
      <c r="L48" s="93">
        <f>(Gender!X50/'Total Certificates, 1&lt;4'!L49)*100</f>
        <v>65.65514469453376</v>
      </c>
      <c r="M48" s="93">
        <f>(Gender!Y50/'Total Certificates, 1&lt;4'!M49)*100</f>
        <v>67.251077507487764</v>
      </c>
    </row>
    <row r="49" spans="1:13">
      <c r="A49" s="15" t="s">
        <v>59</v>
      </c>
      <c r="B49" s="93">
        <f>(Gender!N51/'Total Certificates, 1&lt;4'!B50)*100</f>
        <v>75.407779171894603</v>
      </c>
      <c r="C49" s="93">
        <f>(Gender!O51/'Total Certificates, 1&lt;4'!C50)*100</f>
        <v>68.854282536151274</v>
      </c>
      <c r="D49" s="93">
        <f>(Gender!P51/'Total Certificates, 1&lt;4'!D50)*100</f>
        <v>71.88139059304703</v>
      </c>
      <c r="E49" s="93">
        <f>(Gender!Q51/'Total Certificates, 1&lt;4'!E50)*100</f>
        <v>75.88075880758808</v>
      </c>
      <c r="F49" s="93">
        <f>(Gender!R51/'Total Certificates, 1&lt;4'!F50)*100</f>
        <v>73.021181716833894</v>
      </c>
      <c r="G49" s="93">
        <f>(Gender!S51/'Total Certificates, 1&lt;4'!G50)*100</f>
        <v>68.638392857142861</v>
      </c>
      <c r="H49" s="93">
        <f>(Gender!T51/'Total Certificates, 1&lt;4'!H50)*100</f>
        <v>68.606060606060609</v>
      </c>
      <c r="I49" s="93">
        <f>(Gender!U51/'Total Certificates, 1&lt;4'!I50)*100</f>
        <v>70.534550195567149</v>
      </c>
      <c r="J49" s="93">
        <f>(Gender!V51/'Total Certificates, 1&lt;4'!J50)*100</f>
        <v>69.361147327249014</v>
      </c>
      <c r="K49" s="93">
        <f>(Gender!W51/'Total Certificates, 1&lt;4'!K50)*100</f>
        <v>64.136125654450254</v>
      </c>
      <c r="L49" s="93">
        <f>(Gender!X51/'Total Certificates, 1&lt;4'!L50)*100</f>
        <v>65.751633986928098</v>
      </c>
      <c r="M49" s="93">
        <f>(Gender!Y51/'Total Certificates, 1&lt;4'!M50)*100</f>
        <v>63.732767762460227</v>
      </c>
    </row>
    <row r="50" spans="1:13">
      <c r="A50" s="16" t="s">
        <v>60</v>
      </c>
      <c r="B50" s="94">
        <f>(Gender!N52/'Total Certificates, 1&lt;4'!B51)*100</f>
        <v>63.640538885486833</v>
      </c>
      <c r="C50" s="94">
        <f>(Gender!O52/'Total Certificates, 1&lt;4'!C51)*100</f>
        <v>59.105735254145152</v>
      </c>
      <c r="D50" s="94">
        <f>(Gender!P52/'Total Certificates, 1&lt;4'!D51)*100</f>
        <v>61.838025548803174</v>
      </c>
      <c r="E50" s="94">
        <f>(Gender!Q52/'Total Certificates, 1&lt;4'!E51)*100</f>
        <v>64.108546168958753</v>
      </c>
      <c r="F50" s="94">
        <f>(Gender!R52/'Total Certificates, 1&lt;4'!F51)*100</f>
        <v>59.217737917289483</v>
      </c>
      <c r="G50" s="94">
        <f>(Gender!S52/'Total Certificates, 1&lt;4'!G51)*100</f>
        <v>58.580562659846549</v>
      </c>
      <c r="H50" s="94">
        <f>(Gender!T52/'Total Certificates, 1&lt;4'!H51)*100</f>
        <v>58.246712586098937</v>
      </c>
      <c r="I50" s="94">
        <f>(Gender!U52/'Total Certificates, 1&lt;4'!I51)*100</f>
        <v>56.317980394789849</v>
      </c>
      <c r="J50" s="94">
        <f>(Gender!V52/'Total Certificates, 1&lt;4'!J51)*100</f>
        <v>54.426913548050592</v>
      </c>
      <c r="K50" s="94">
        <f>(Gender!W52/'Total Certificates, 1&lt;4'!K51)*100</f>
        <v>54.6351824087956</v>
      </c>
      <c r="L50" s="94">
        <f>(Gender!X52/'Total Certificates, 1&lt;4'!L51)*100</f>
        <v>53.642953679813246</v>
      </c>
      <c r="M50" s="94">
        <f>(Gender!Y52/'Total Certificates, 1&lt;4'!M51)*100</f>
        <v>55.609966873109606</v>
      </c>
    </row>
    <row r="51" spans="1:13">
      <c r="A51" s="20" t="s">
        <v>61</v>
      </c>
      <c r="B51" s="91">
        <f>(Gender!N53/'Total Certificates, 1&lt;4'!B52)*100</f>
        <v>67.614722362896771</v>
      </c>
      <c r="C51" s="91">
        <f>(Gender!O53/'Total Certificates, 1&lt;4'!C52)*100</f>
        <v>67.670238939160171</v>
      </c>
      <c r="D51" s="91">
        <f>(Gender!P53/'Total Certificates, 1&lt;4'!D52)*100</f>
        <v>67.316212313805821</v>
      </c>
      <c r="E51" s="91">
        <f>(Gender!Q53/'Total Certificates, 1&lt;4'!E52)*100</f>
        <v>68.846771270260476</v>
      </c>
      <c r="F51" s="91">
        <f>(Gender!R53/'Total Certificates, 1&lt;4'!F52)*100</f>
        <v>68.133292451778345</v>
      </c>
      <c r="G51" s="91">
        <f>(Gender!S53/'Total Certificates, 1&lt;4'!G52)*100</f>
        <v>66.916890080428956</v>
      </c>
      <c r="H51" s="91">
        <f>(Gender!T53/'Total Certificates, 1&lt;4'!H52)*100</f>
        <v>66.789873999967142</v>
      </c>
      <c r="I51" s="91">
        <f>(Gender!U53/'Total Certificates, 1&lt;4'!I52)*100</f>
        <v>65.150021391766956</v>
      </c>
      <c r="J51" s="91">
        <f>(Gender!V53/'Total Certificates, 1&lt;4'!J52)*100</f>
        <v>64.291349453670463</v>
      </c>
      <c r="K51" s="91">
        <f>(Gender!W53/'Total Certificates, 1&lt;4'!K52)*100</f>
        <v>64.654902836721021</v>
      </c>
      <c r="L51" s="91">
        <f>(Gender!X53/'Total Certificates, 1&lt;4'!L52)*100</f>
        <v>64.196296717028289</v>
      </c>
      <c r="M51" s="91">
        <f>(Gender!Y53/'Total Certificates, 1&lt;4'!M52)*100</f>
        <v>62.876925922989514</v>
      </c>
    </row>
    <row r="52" spans="1:13">
      <c r="A52" s="21" t="s">
        <v>17</v>
      </c>
      <c r="B52" s="92"/>
      <c r="C52" s="92"/>
      <c r="D52" s="92"/>
      <c r="E52" s="92"/>
      <c r="F52" s="92"/>
      <c r="G52" s="92"/>
      <c r="H52" s="92"/>
      <c r="I52" s="92"/>
      <c r="J52" s="92"/>
      <c r="K52" s="92"/>
      <c r="L52" s="92"/>
      <c r="M52" s="92"/>
    </row>
    <row r="53" spans="1:13">
      <c r="A53" s="15" t="s">
        <v>62</v>
      </c>
      <c r="B53" s="93">
        <f>(Gender!N55/'Total Certificates, 1&lt;4'!B54)*100</f>
        <v>57.177957177957175</v>
      </c>
      <c r="C53" s="93">
        <f>(Gender!O55/'Total Certificates, 1&lt;4'!C54)*100</f>
        <v>57.530487804878049</v>
      </c>
      <c r="D53" s="93">
        <f>(Gender!P55/'Total Certificates, 1&lt;4'!D54)*100</f>
        <v>58.855551335612098</v>
      </c>
      <c r="E53" s="93">
        <f>(Gender!Q55/'Total Certificates, 1&lt;4'!E54)*100</f>
        <v>57.893388006150694</v>
      </c>
      <c r="F53" s="93">
        <f>(Gender!R55/'Total Certificates, 1&lt;4'!F54)*100</f>
        <v>57.012282205084261</v>
      </c>
      <c r="G53" s="93">
        <f>(Gender!S55/'Total Certificates, 1&lt;4'!G54)*100</f>
        <v>54.095626389918458</v>
      </c>
      <c r="H53" s="93">
        <f>(Gender!T55/'Total Certificates, 1&lt;4'!H54)*100</f>
        <v>54.53464673913043</v>
      </c>
      <c r="I53" s="93">
        <f>(Gender!U55/'Total Certificates, 1&lt;4'!I54)*100</f>
        <v>53.611374407582936</v>
      </c>
      <c r="J53" s="93">
        <f>(Gender!V55/'Total Certificates, 1&lt;4'!J54)*100</f>
        <v>53.025279734769995</v>
      </c>
      <c r="K53" s="93">
        <f>(Gender!W55/'Total Certificates, 1&lt;4'!K54)*100</f>
        <v>53.608695652173907</v>
      </c>
      <c r="L53" s="93">
        <f>(Gender!X55/'Total Certificates, 1&lt;4'!L54)*100</f>
        <v>52.406417112299465</v>
      </c>
      <c r="M53" s="93">
        <f>(Gender!Y55/'Total Certificates, 1&lt;4'!M54)*100</f>
        <v>49.2961051149695</v>
      </c>
    </row>
    <row r="54" spans="1:13">
      <c r="A54" s="15" t="s">
        <v>63</v>
      </c>
      <c r="B54" s="93">
        <f>(Gender!N56/'Total Certificates, 1&lt;4'!B55)*100</f>
        <v>65.345528455284551</v>
      </c>
      <c r="C54" s="93">
        <f>(Gender!O56/'Total Certificates, 1&lt;4'!C55)*100</f>
        <v>68.234323432343231</v>
      </c>
      <c r="D54" s="93">
        <f>(Gender!P56/'Total Certificates, 1&lt;4'!D55)*100</f>
        <v>71.931196247068016</v>
      </c>
      <c r="E54" s="93">
        <f>(Gender!Q56/'Total Certificates, 1&lt;4'!E55)*100</f>
        <v>70.90517241379311</v>
      </c>
      <c r="F54" s="93">
        <f>(Gender!R56/'Total Certificates, 1&lt;4'!F55)*100</f>
        <v>72.875354107648732</v>
      </c>
      <c r="G54" s="93">
        <f>(Gender!S56/'Total Certificates, 1&lt;4'!G55)*100</f>
        <v>65.314834578441832</v>
      </c>
      <c r="H54" s="93">
        <f>(Gender!T56/'Total Certificates, 1&lt;4'!H55)*100</f>
        <v>66.810344827586206</v>
      </c>
      <c r="I54" s="93">
        <f>(Gender!U56/'Total Certificates, 1&lt;4'!I55)*100</f>
        <v>62.350380848748642</v>
      </c>
      <c r="J54" s="93">
        <f>(Gender!V56/'Total Certificates, 1&lt;4'!J55)*100</f>
        <v>57.499999999999993</v>
      </c>
      <c r="K54" s="93">
        <f>(Gender!W56/'Total Certificates, 1&lt;4'!K55)*100</f>
        <v>54.166666666666664</v>
      </c>
      <c r="L54" s="93">
        <f>(Gender!X56/'Total Certificates, 1&lt;4'!L55)*100</f>
        <v>55.67567567567567</v>
      </c>
      <c r="M54" s="93">
        <f>(Gender!Y56/'Total Certificates, 1&lt;4'!M55)*100</f>
        <v>54.166666666666664</v>
      </c>
    </row>
    <row r="55" spans="1:13">
      <c r="A55" s="15" t="s">
        <v>64</v>
      </c>
      <c r="B55" s="93">
        <f>(Gender!N57/'Total Certificates, 1&lt;4'!B56)*100</f>
        <v>68.814661543009166</v>
      </c>
      <c r="C55" s="93">
        <f>(Gender!O57/'Total Certificates, 1&lt;4'!C56)*100</f>
        <v>69.649469266847703</v>
      </c>
      <c r="D55" s="93">
        <f>(Gender!P57/'Total Certificates, 1&lt;4'!D56)*100</f>
        <v>69.752281616688393</v>
      </c>
      <c r="E55" s="93">
        <f>(Gender!Q57/'Total Certificates, 1&lt;4'!E56)*100</f>
        <v>69.260465677403786</v>
      </c>
      <c r="F55" s="93">
        <f>(Gender!R57/'Total Certificates, 1&lt;4'!F56)*100</f>
        <v>70.46144505160899</v>
      </c>
      <c r="G55" s="93">
        <f>(Gender!S57/'Total Certificates, 1&lt;4'!G56)*100</f>
        <v>66.335381279363929</v>
      </c>
      <c r="H55" s="93">
        <f>(Gender!T57/'Total Certificates, 1&lt;4'!H56)*100</f>
        <v>67.777180727207593</v>
      </c>
      <c r="I55" s="93">
        <f>(Gender!U57/'Total Certificates, 1&lt;4'!I56)*100</f>
        <v>67.940047523304699</v>
      </c>
      <c r="J55" s="93">
        <f>(Gender!V57/'Total Certificates, 1&lt;4'!J56)*100</f>
        <v>69.771494965143305</v>
      </c>
      <c r="K55" s="93">
        <f>(Gender!W57/'Total Certificates, 1&lt;4'!K56)*100</f>
        <v>68.932291666666671</v>
      </c>
      <c r="L55" s="93">
        <f>(Gender!X57/'Total Certificates, 1&lt;4'!L56)*100</f>
        <v>68.002504696305579</v>
      </c>
      <c r="M55" s="93">
        <f>(Gender!Y57/'Total Certificates, 1&lt;4'!M56)*100</f>
        <v>72.233908287757671</v>
      </c>
    </row>
    <row r="56" spans="1:13">
      <c r="A56" s="15" t="s">
        <v>65</v>
      </c>
      <c r="B56" s="93">
        <f>(Gender!N58/'Total Certificates, 1&lt;4'!B57)*100</f>
        <v>89.672544080604538</v>
      </c>
      <c r="C56" s="93">
        <f>(Gender!O58/'Total Certificates, 1&lt;4'!C57)*100</f>
        <v>88.513513513513516</v>
      </c>
      <c r="D56" s="93">
        <f>(Gender!P58/'Total Certificates, 1&lt;4'!D57)*100</f>
        <v>91.682070240295744</v>
      </c>
      <c r="E56" s="93">
        <f>(Gender!Q58/'Total Certificates, 1&lt;4'!E57)*100</f>
        <v>92.368839427662948</v>
      </c>
      <c r="F56" s="93">
        <f>(Gender!R58/'Total Certificates, 1&lt;4'!F57)*100</f>
        <v>91.866028708133967</v>
      </c>
      <c r="G56" s="93">
        <f>(Gender!S58/'Total Certificates, 1&lt;4'!G57)*100</f>
        <v>90.166028097062579</v>
      </c>
      <c r="H56" s="93">
        <f>(Gender!T58/'Total Certificates, 1&lt;4'!H57)*100</f>
        <v>93.734939759036138</v>
      </c>
      <c r="I56" s="93">
        <f>(Gender!U58/'Total Certificates, 1&lt;4'!I57)*100</f>
        <v>83.770287141073666</v>
      </c>
      <c r="J56" s="93">
        <f>(Gender!V58/'Total Certificates, 1&lt;4'!J57)*100</f>
        <v>86.535947712418306</v>
      </c>
      <c r="K56" s="93">
        <f>(Gender!W58/'Total Certificates, 1&lt;4'!K57)*100</f>
        <v>84.158415841584159</v>
      </c>
      <c r="L56" s="93">
        <f>(Gender!X58/'Total Certificates, 1&lt;4'!L57)*100</f>
        <v>81.521739130434781</v>
      </c>
      <c r="M56" s="93">
        <f>(Gender!Y58/'Total Certificates, 1&lt;4'!M57)*100</f>
        <v>85.239085239085242</v>
      </c>
    </row>
    <row r="57" spans="1:13">
      <c r="A57" s="15" t="s">
        <v>66</v>
      </c>
      <c r="B57" s="93">
        <f>(Gender!N59/'Total Certificates, 1&lt;4'!B58)*100</f>
        <v>66.178139183055976</v>
      </c>
      <c r="C57" s="93">
        <f>(Gender!O59/'Total Certificates, 1&lt;4'!C58)*100</f>
        <v>63.641377137004653</v>
      </c>
      <c r="D57" s="93">
        <f>(Gender!P59/'Total Certificates, 1&lt;4'!D58)*100</f>
        <v>67.669559627129544</v>
      </c>
      <c r="E57" s="93">
        <f>(Gender!Q59/'Total Certificates, 1&lt;4'!E58)*100</f>
        <v>68.048173316288768</v>
      </c>
      <c r="F57" s="93">
        <f>(Gender!R59/'Total Certificates, 1&lt;4'!F58)*100</f>
        <v>68.844484358628947</v>
      </c>
      <c r="G57" s="93">
        <f>(Gender!S59/'Total Certificates, 1&lt;4'!G58)*100</f>
        <v>66.329823369565219</v>
      </c>
      <c r="H57" s="93">
        <f>(Gender!T59/'Total Certificates, 1&lt;4'!H58)*100</f>
        <v>64.822839663522814</v>
      </c>
      <c r="I57" s="93">
        <f>(Gender!U59/'Total Certificates, 1&lt;4'!I58)*100</f>
        <v>61.636959639418151</v>
      </c>
      <c r="J57" s="93">
        <f>(Gender!V59/'Total Certificates, 1&lt;4'!J58)*100</f>
        <v>60.25785326921109</v>
      </c>
      <c r="K57" s="93">
        <f>(Gender!W59/'Total Certificates, 1&lt;4'!K58)*100</f>
        <v>60.450339984394162</v>
      </c>
      <c r="L57" s="93">
        <f>(Gender!X59/'Total Certificates, 1&lt;4'!L58)*100</f>
        <v>60.469968156363244</v>
      </c>
      <c r="M57" s="93">
        <f>(Gender!Y59/'Total Certificates, 1&lt;4'!M58)*100</f>
        <v>56.302635153490897</v>
      </c>
    </row>
    <row r="58" spans="1:13">
      <c r="A58" s="15" t="s">
        <v>67</v>
      </c>
      <c r="B58" s="93">
        <f>(Gender!N60/'Total Certificates, 1&lt;4'!B59)*100</f>
        <v>72.829945143594713</v>
      </c>
      <c r="C58" s="93">
        <f>(Gender!O60/'Total Certificates, 1&lt;4'!C59)*100</f>
        <v>73.386649408284015</v>
      </c>
      <c r="D58" s="93">
        <f>(Gender!P60/'Total Certificates, 1&lt;4'!D59)*100</f>
        <v>70.355646747029155</v>
      </c>
      <c r="E58" s="93">
        <f>(Gender!Q60/'Total Certificates, 1&lt;4'!E59)*100</f>
        <v>71.630904927487066</v>
      </c>
      <c r="F58" s="93">
        <f>(Gender!R60/'Total Certificates, 1&lt;4'!F59)*100</f>
        <v>71.427908056651958</v>
      </c>
      <c r="G58" s="93">
        <f>(Gender!S60/'Total Certificates, 1&lt;4'!G59)*100</f>
        <v>72.21017112557243</v>
      </c>
      <c r="H58" s="93">
        <f>(Gender!T60/'Total Certificates, 1&lt;4'!H59)*100</f>
        <v>71.863138198342696</v>
      </c>
      <c r="I58" s="93">
        <f>(Gender!U60/'Total Certificates, 1&lt;4'!I59)*100</f>
        <v>69.311090515909797</v>
      </c>
      <c r="J58" s="93">
        <f>(Gender!V60/'Total Certificates, 1&lt;4'!J59)*100</f>
        <v>69.218272792254211</v>
      </c>
      <c r="K58" s="93">
        <f>(Gender!W60/'Total Certificates, 1&lt;4'!K59)*100</f>
        <v>70.822035107749386</v>
      </c>
      <c r="L58" s="93">
        <f>(Gender!X60/'Total Certificates, 1&lt;4'!L59)*100</f>
        <v>70.071606020751133</v>
      </c>
      <c r="M58" s="93">
        <f>(Gender!Y60/'Total Certificates, 1&lt;4'!M59)*100</f>
        <v>69.882738403172965</v>
      </c>
    </row>
    <row r="59" spans="1:13">
      <c r="A59" s="15" t="s">
        <v>68</v>
      </c>
      <c r="B59" s="93">
        <f>(Gender!N61/'Total Certificates, 1&lt;4'!B60)*100</f>
        <v>63.383807546709001</v>
      </c>
      <c r="C59" s="93">
        <f>(Gender!O61/'Total Certificates, 1&lt;4'!C60)*100</f>
        <v>63.942992874109258</v>
      </c>
      <c r="D59" s="93">
        <f>(Gender!P61/'Total Certificates, 1&lt;4'!D60)*100</f>
        <v>62.077389095172954</v>
      </c>
      <c r="E59" s="93">
        <f>(Gender!Q61/'Total Certificates, 1&lt;4'!E60)*100</f>
        <v>66.858900422914274</v>
      </c>
      <c r="F59" s="93">
        <f>(Gender!R61/'Total Certificates, 1&lt;4'!F60)*100</f>
        <v>64.059648573961098</v>
      </c>
      <c r="G59" s="93">
        <f>(Gender!S61/'Total Certificates, 1&lt;4'!G60)*100</f>
        <v>63.264946211275053</v>
      </c>
      <c r="H59" s="93">
        <f>(Gender!T61/'Total Certificates, 1&lt;4'!H60)*100</f>
        <v>64.07143765094699</v>
      </c>
      <c r="I59" s="93">
        <f>(Gender!U61/'Total Certificates, 1&lt;4'!I60)*100</f>
        <v>63.992117117117118</v>
      </c>
      <c r="J59" s="93">
        <f>(Gender!V61/'Total Certificates, 1&lt;4'!J60)*100</f>
        <v>61.305794074417882</v>
      </c>
      <c r="K59" s="93">
        <f>(Gender!W61/'Total Certificates, 1&lt;4'!K60)*100</f>
        <v>61.643075215098534</v>
      </c>
      <c r="L59" s="93">
        <f>(Gender!X61/'Total Certificates, 1&lt;4'!L60)*100</f>
        <v>62.106504581329943</v>
      </c>
      <c r="M59" s="93">
        <f>(Gender!Y61/'Total Certificates, 1&lt;4'!M60)*100</f>
        <v>61.137487636003954</v>
      </c>
    </row>
    <row r="60" spans="1:13">
      <c r="A60" s="15" t="s">
        <v>69</v>
      </c>
      <c r="B60" s="93">
        <f>(Gender!N62/'Total Certificates, 1&lt;4'!B61)*100</f>
        <v>84.759358288770045</v>
      </c>
      <c r="C60" s="93">
        <f>(Gender!O62/'Total Certificates, 1&lt;4'!C61)*100</f>
        <v>84.071381361533383</v>
      </c>
      <c r="D60" s="93">
        <f>(Gender!P62/'Total Certificates, 1&lt;4'!D61)*100</f>
        <v>87.083811710677381</v>
      </c>
      <c r="E60" s="93">
        <f>(Gender!Q62/'Total Certificates, 1&lt;4'!E61)*100</f>
        <v>86.269256530475559</v>
      </c>
      <c r="F60" s="93">
        <f>(Gender!R62/'Total Certificates, 1&lt;4'!F61)*100</f>
        <v>85.703125</v>
      </c>
      <c r="G60" s="93">
        <f>(Gender!S62/'Total Certificates, 1&lt;4'!G61)*100</f>
        <v>80.996523754345304</v>
      </c>
      <c r="H60" s="93">
        <f>(Gender!T62/'Total Certificates, 1&lt;4'!H61)*100</f>
        <v>81.936245572609209</v>
      </c>
      <c r="I60" s="93">
        <f>(Gender!U62/'Total Certificates, 1&lt;4'!I61)*100</f>
        <v>82.007343941248465</v>
      </c>
      <c r="J60" s="93">
        <f>(Gender!V62/'Total Certificates, 1&lt;4'!J61)*100</f>
        <v>78.537735849056602</v>
      </c>
      <c r="K60" s="93">
        <f>(Gender!W62/'Total Certificates, 1&lt;4'!K61)*100</f>
        <v>78.197997775305893</v>
      </c>
      <c r="L60" s="93">
        <f>(Gender!X62/'Total Certificates, 1&lt;4'!L61)*100</f>
        <v>75.656324582338911</v>
      </c>
      <c r="M60" s="93">
        <f>(Gender!Y62/'Total Certificates, 1&lt;4'!M61)*100</f>
        <v>79.580419580419587</v>
      </c>
    </row>
    <row r="61" spans="1:13">
      <c r="A61" s="16" t="s">
        <v>70</v>
      </c>
      <c r="B61" s="94">
        <f>(Gender!N63/'Total Certificates, 1&lt;4'!B62)*100</f>
        <v>82.059800664451828</v>
      </c>
      <c r="C61" s="94">
        <f>(Gender!O63/'Total Certificates, 1&lt;4'!C62)*100</f>
        <v>79.145728643216088</v>
      </c>
      <c r="D61" s="94">
        <f>(Gender!P63/'Total Certificates, 1&lt;4'!D62)*100</f>
        <v>87.745098039215691</v>
      </c>
      <c r="E61" s="94">
        <f>(Gender!Q63/'Total Certificates, 1&lt;4'!E62)*100</f>
        <v>85.674157303370791</v>
      </c>
      <c r="F61" s="94">
        <f>(Gender!R63/'Total Certificates, 1&lt;4'!F62)*100</f>
        <v>85.959885386819479</v>
      </c>
      <c r="G61" s="94">
        <f>(Gender!S63/'Total Certificates, 1&lt;4'!G62)*100</f>
        <v>74.520547945205479</v>
      </c>
      <c r="H61" s="94">
        <f>(Gender!T63/'Total Certificates, 1&lt;4'!H62)*100</f>
        <v>73.669467787114854</v>
      </c>
      <c r="I61" s="94">
        <f>(Gender!U63/'Total Certificates, 1&lt;4'!I62)*100</f>
        <v>74.143302180685353</v>
      </c>
      <c r="J61" s="94">
        <f>(Gender!V63/'Total Certificates, 1&lt;4'!J62)*100</f>
        <v>78.275862068965523</v>
      </c>
      <c r="K61" s="94">
        <f>(Gender!W63/'Total Certificates, 1&lt;4'!K62)*100</f>
        <v>70.418006430868161</v>
      </c>
      <c r="L61" s="94">
        <f>(Gender!X63/'Total Certificates, 1&lt;4'!L62)*100</f>
        <v>73.898305084745758</v>
      </c>
      <c r="M61" s="94">
        <f>(Gender!Y63/'Total Certificates, 1&lt;4'!M62)*100</f>
        <v>74.47552447552448</v>
      </c>
    </row>
    <row r="62" spans="1:13">
      <c r="A62" s="40" t="s">
        <v>71</v>
      </c>
      <c r="B62" s="123">
        <f>(Gender!N64/'Total Certificates, 1&lt;4'!B63)*100</f>
        <v>48.72389791183295</v>
      </c>
      <c r="C62" s="123">
        <f>(Gender!O64/'Total Certificates, 1&lt;4'!C63)*100</f>
        <v>49.53051643192488</v>
      </c>
      <c r="D62" s="95">
        <f>(Gender!P64/'Total Certificates, 1&lt;4'!D63)*100</f>
        <v>63.247863247863243</v>
      </c>
      <c r="E62" s="95">
        <f>(Gender!Q64/'Total Certificates, 1&lt;4'!E63)*100</f>
        <v>62.311557788944725</v>
      </c>
      <c r="F62" s="95">
        <f>(Gender!R64/'Total Certificates, 1&lt;4'!F63)*100</f>
        <v>58.515283842794766</v>
      </c>
      <c r="G62" s="95">
        <f>(Gender!S64/'Total Certificates, 1&lt;4'!G63)*100</f>
        <v>51.515151515151516</v>
      </c>
      <c r="H62" s="95">
        <f>(Gender!T64/'Total Certificates, 1&lt;4'!H63)*100</f>
        <v>40.833333333333336</v>
      </c>
      <c r="I62" s="95">
        <f>(Gender!U64/'Total Certificates, 1&lt;4'!I63)*100</f>
        <v>54.704301075268816</v>
      </c>
      <c r="J62" s="95">
        <f>(Gender!V64/'Total Certificates, 1&lt;4'!J63)*100</f>
        <v>47.9020979020979</v>
      </c>
      <c r="K62" s="95">
        <f>(Gender!W64/'Total Certificates, 1&lt;4'!K63)*100</f>
        <v>62.212643678160916</v>
      </c>
      <c r="L62" s="95">
        <f>(Gender!X64/'Total Certificates, 1&lt;4'!L63)*100</f>
        <v>66.263603385731557</v>
      </c>
      <c r="M62" s="95">
        <f>(Gender!Y64/'Total Certificates, 1&lt;4'!M63)*100</f>
        <v>72.514619883040936</v>
      </c>
    </row>
    <row r="63" spans="1:13">
      <c r="B63" s="124"/>
      <c r="C63" s="124"/>
    </row>
  </sheetData>
  <phoneticPr fontId="9"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092BDCE-7DEC-49FF-B1C8-DF4CFF2F769A}"/>
</file>

<file path=customXml/itemProps2.xml><?xml version="1.0" encoding="utf-8"?>
<ds:datastoreItem xmlns:ds="http://schemas.openxmlformats.org/officeDocument/2006/customXml" ds:itemID="{7C73C70C-9946-463C-A3F2-4AB11D237F0C}"/>
</file>

<file path=customXml/itemProps3.xml><?xml version="1.0" encoding="utf-8"?>
<ds:datastoreItem xmlns:ds="http://schemas.openxmlformats.org/officeDocument/2006/customXml" ds:itemID="{F3DF9582-BE70-4747-95A4-7E5C8D9C65A6}"/>
</file>

<file path=docMetadata/LabelInfo.xml><?xml version="1.0" encoding="utf-8"?>
<clbl:labelList xmlns:clbl="http://schemas.microsoft.com/office/2020/mipLabelMetadata">
  <clbl:label id="{00260771-a9fd-4aa8-a138-a40ac53a5467}" enabled="1" method="Privileged" siteId="{eb20950b-168c-497a-9845-2b099844f3e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1999-04-13T17:48:42Z</dcterms:created>
  <dcterms:modified xsi:type="dcterms:W3CDTF">2024-09-13T19:58:01Z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2019-04-11T21:35:41.2018883Z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