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appriver3651005261-my.sharepoint.com/personal/mj_kim_sreb_org1/Documents/Documents/"/>
    </mc:Choice>
  </mc:AlternateContent>
  <xr:revisionPtr revIDLastSave="930" documentId="8_{51656469-AD5D-4AB9-A846-C14A51C5A9D4}" xr6:coauthVersionLast="47" xr6:coauthVersionMax="47" xr10:uidLastSave="{AEC96309-9C3F-4B0D-9AD3-395E621C7A69}"/>
  <bookViews>
    <workbookView xWindow="-120" yWindow="-120" windowWidth="29040" windowHeight="15840" firstSheet="1" activeTab="1" xr2:uid="{34363904-E970-417F-82D0-52CA2EC2726C}"/>
  </bookViews>
  <sheets>
    <sheet name="Table 71" sheetId="1" r:id="rId1"/>
    <sheet name="Table 72"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D5" i="1" s="1"/>
  <c r="B6" i="1"/>
  <c r="B7" i="1"/>
  <c r="B24" i="1"/>
  <c r="B25" i="1"/>
  <c r="B39" i="1"/>
  <c r="B40" i="1"/>
  <c r="B53" i="1"/>
  <c r="B54" i="1"/>
  <c r="N54" i="3"/>
  <c r="N40" i="3"/>
  <c r="N25" i="3"/>
  <c r="N7" i="3"/>
  <c r="N6" i="3"/>
  <c r="K54" i="3"/>
  <c r="K40" i="3"/>
  <c r="K25" i="3"/>
  <c r="K7" i="3"/>
  <c r="K6" i="3"/>
  <c r="H54" i="3"/>
  <c r="H40" i="3"/>
  <c r="J40" i="3" s="1"/>
  <c r="H25" i="3"/>
  <c r="H7" i="3"/>
  <c r="H6" i="3"/>
  <c r="E54" i="3"/>
  <c r="G54" i="3" s="1"/>
  <c r="E40" i="3"/>
  <c r="G40" i="3" s="1"/>
  <c r="E25" i="3"/>
  <c r="E7" i="3"/>
  <c r="E6" i="3"/>
  <c r="B54" i="3"/>
  <c r="B40" i="3"/>
  <c r="B25" i="3"/>
  <c r="B7" i="3"/>
  <c r="B6" i="3"/>
  <c r="D6" i="1"/>
  <c r="D39" i="1"/>
  <c r="G42" i="3"/>
  <c r="P57" i="3"/>
  <c r="P58" i="3"/>
  <c r="P59" i="3"/>
  <c r="P60" i="3"/>
  <c r="P61" i="3"/>
  <c r="P62" i="3"/>
  <c r="P63" i="3"/>
  <c r="P64" i="3"/>
  <c r="P65" i="3"/>
  <c r="P56" i="3"/>
  <c r="P43" i="3"/>
  <c r="P44" i="3"/>
  <c r="P45" i="3"/>
  <c r="P46" i="3"/>
  <c r="P47" i="3"/>
  <c r="P48" i="3"/>
  <c r="P49" i="3"/>
  <c r="P50" i="3"/>
  <c r="P51" i="3"/>
  <c r="P52" i="3"/>
  <c r="P53" i="3"/>
  <c r="P42" i="3"/>
  <c r="P28" i="3"/>
  <c r="P29" i="3"/>
  <c r="P30" i="3"/>
  <c r="P31" i="3"/>
  <c r="P32" i="3"/>
  <c r="P33" i="3"/>
  <c r="P34" i="3"/>
  <c r="P35" i="3"/>
  <c r="P36" i="3"/>
  <c r="P37" i="3"/>
  <c r="P38" i="3"/>
  <c r="P39" i="3"/>
  <c r="P27" i="3"/>
  <c r="P10" i="3"/>
  <c r="P11" i="3"/>
  <c r="P12" i="3"/>
  <c r="P13" i="3"/>
  <c r="P14" i="3"/>
  <c r="P15" i="3"/>
  <c r="P16" i="3"/>
  <c r="P17" i="3"/>
  <c r="P18" i="3"/>
  <c r="P19" i="3"/>
  <c r="P20" i="3"/>
  <c r="P21" i="3"/>
  <c r="P22" i="3"/>
  <c r="P23" i="3"/>
  <c r="P24" i="3"/>
  <c r="P9" i="3"/>
  <c r="M57" i="3"/>
  <c r="M58" i="3"/>
  <c r="M59" i="3"/>
  <c r="M60" i="3"/>
  <c r="M61" i="3"/>
  <c r="M62" i="3"/>
  <c r="M63" i="3"/>
  <c r="M64" i="3"/>
  <c r="M65" i="3"/>
  <c r="M56" i="3"/>
  <c r="M43" i="3"/>
  <c r="M44" i="3"/>
  <c r="M45" i="3"/>
  <c r="M46" i="3"/>
  <c r="M47" i="3"/>
  <c r="M48" i="3"/>
  <c r="M49" i="3"/>
  <c r="M50" i="3"/>
  <c r="M51" i="3"/>
  <c r="M52" i="3"/>
  <c r="M53" i="3"/>
  <c r="M42" i="3"/>
  <c r="M28" i="3"/>
  <c r="M29" i="3"/>
  <c r="M30" i="3"/>
  <c r="M31" i="3"/>
  <c r="M32" i="3"/>
  <c r="M33" i="3"/>
  <c r="M34" i="3"/>
  <c r="M35" i="3"/>
  <c r="M36" i="3"/>
  <c r="M37" i="3"/>
  <c r="M38" i="3"/>
  <c r="M39" i="3"/>
  <c r="M27" i="3"/>
  <c r="M10" i="3"/>
  <c r="M11" i="3"/>
  <c r="M12" i="3"/>
  <c r="M13" i="3"/>
  <c r="M14" i="3"/>
  <c r="M15" i="3"/>
  <c r="M16" i="3"/>
  <c r="M17" i="3"/>
  <c r="M18" i="3"/>
  <c r="M19" i="3"/>
  <c r="M20" i="3"/>
  <c r="M21" i="3"/>
  <c r="M22" i="3"/>
  <c r="M23" i="3"/>
  <c r="M24" i="3"/>
  <c r="M9" i="3"/>
  <c r="J57" i="3"/>
  <c r="J58" i="3"/>
  <c r="J59" i="3"/>
  <c r="J60" i="3"/>
  <c r="J61" i="3"/>
  <c r="J62" i="3"/>
  <c r="J63" i="3"/>
  <c r="J64" i="3"/>
  <c r="J65" i="3"/>
  <c r="J56" i="3"/>
  <c r="J43" i="3"/>
  <c r="J44" i="3"/>
  <c r="J45" i="3"/>
  <c r="J46" i="3"/>
  <c r="J47" i="3"/>
  <c r="J48" i="3"/>
  <c r="J49" i="3"/>
  <c r="J50" i="3"/>
  <c r="J51" i="3"/>
  <c r="J52" i="3"/>
  <c r="J53" i="3"/>
  <c r="J42" i="3"/>
  <c r="J28" i="3"/>
  <c r="J29" i="3"/>
  <c r="J30" i="3"/>
  <c r="J31" i="3"/>
  <c r="J32" i="3"/>
  <c r="J33" i="3"/>
  <c r="J34" i="3"/>
  <c r="J35" i="3"/>
  <c r="J36" i="3"/>
  <c r="J37" i="3"/>
  <c r="J38" i="3"/>
  <c r="J39" i="3"/>
  <c r="J27" i="3"/>
  <c r="J10" i="3"/>
  <c r="J11" i="3"/>
  <c r="J12" i="3"/>
  <c r="J13" i="3"/>
  <c r="J14" i="3"/>
  <c r="J15" i="3"/>
  <c r="J16" i="3"/>
  <c r="J17" i="3"/>
  <c r="J18" i="3"/>
  <c r="J19" i="3"/>
  <c r="J20" i="3"/>
  <c r="J21" i="3"/>
  <c r="J22" i="3"/>
  <c r="J23" i="3"/>
  <c r="J24" i="3"/>
  <c r="J9" i="3"/>
  <c r="G57" i="3"/>
  <c r="G58" i="3"/>
  <c r="G59" i="3"/>
  <c r="G60" i="3"/>
  <c r="G61" i="3"/>
  <c r="G62" i="3"/>
  <c r="G63" i="3"/>
  <c r="G64" i="3"/>
  <c r="G65" i="3"/>
  <c r="G56" i="3"/>
  <c r="G43" i="3"/>
  <c r="G44" i="3"/>
  <c r="G45" i="3"/>
  <c r="G46" i="3"/>
  <c r="G47" i="3"/>
  <c r="G48" i="3"/>
  <c r="G49" i="3"/>
  <c r="G50" i="3"/>
  <c r="G51" i="3"/>
  <c r="G52" i="3"/>
  <c r="G53" i="3"/>
  <c r="G28" i="3"/>
  <c r="G29" i="3"/>
  <c r="G30" i="3"/>
  <c r="G31" i="3"/>
  <c r="G32" i="3"/>
  <c r="G33" i="3"/>
  <c r="G34" i="3"/>
  <c r="G35" i="3"/>
  <c r="G36" i="3"/>
  <c r="G37" i="3"/>
  <c r="G38" i="3"/>
  <c r="G39" i="3"/>
  <c r="G27" i="3"/>
  <c r="G10" i="3"/>
  <c r="G11" i="3"/>
  <c r="G12" i="3"/>
  <c r="G13" i="3"/>
  <c r="G14" i="3"/>
  <c r="G15" i="3"/>
  <c r="G16" i="3"/>
  <c r="G17" i="3"/>
  <c r="G18" i="3"/>
  <c r="G19" i="3"/>
  <c r="G20" i="3"/>
  <c r="G21" i="3"/>
  <c r="G22" i="3"/>
  <c r="G23" i="3"/>
  <c r="G24" i="3"/>
  <c r="G9" i="3"/>
  <c r="D57" i="3"/>
  <c r="D58" i="3"/>
  <c r="D59" i="3"/>
  <c r="D60" i="3"/>
  <c r="D61" i="3"/>
  <c r="D62" i="3"/>
  <c r="D63" i="3"/>
  <c r="D64" i="3"/>
  <c r="D65" i="3"/>
  <c r="D56" i="3"/>
  <c r="D43" i="3"/>
  <c r="D44" i="3"/>
  <c r="D45" i="3"/>
  <c r="D46" i="3"/>
  <c r="D47" i="3"/>
  <c r="D48" i="3"/>
  <c r="D49" i="3"/>
  <c r="D50" i="3"/>
  <c r="D51" i="3"/>
  <c r="D52" i="3"/>
  <c r="D53" i="3"/>
  <c r="D42" i="3"/>
  <c r="D28" i="3"/>
  <c r="D29" i="3"/>
  <c r="D30" i="3"/>
  <c r="D31" i="3"/>
  <c r="D32" i="3"/>
  <c r="D33" i="3"/>
  <c r="D34" i="3"/>
  <c r="D35" i="3"/>
  <c r="D36" i="3"/>
  <c r="D37" i="3"/>
  <c r="D38" i="3"/>
  <c r="D39" i="3"/>
  <c r="D27" i="3"/>
  <c r="D10" i="3"/>
  <c r="D11" i="3"/>
  <c r="D12" i="3"/>
  <c r="D13" i="3"/>
  <c r="D14" i="3"/>
  <c r="D15" i="3"/>
  <c r="D16" i="3"/>
  <c r="D17" i="3"/>
  <c r="D18" i="3"/>
  <c r="D19" i="3"/>
  <c r="D20" i="3"/>
  <c r="D21" i="3"/>
  <c r="D22" i="3"/>
  <c r="D23" i="3"/>
  <c r="D24" i="3"/>
  <c r="D9" i="3"/>
  <c r="D56" i="1"/>
  <c r="D57" i="1"/>
  <c r="D58" i="1"/>
  <c r="D59" i="1"/>
  <c r="D60" i="1"/>
  <c r="D61" i="1"/>
  <c r="D62" i="1"/>
  <c r="D63" i="1"/>
  <c r="D64" i="1"/>
  <c r="D55" i="1"/>
  <c r="D52" i="1"/>
  <c r="D42" i="1"/>
  <c r="D43" i="1"/>
  <c r="D44" i="1"/>
  <c r="D45" i="1"/>
  <c r="D46" i="1"/>
  <c r="D47" i="1"/>
  <c r="D48" i="1"/>
  <c r="D49" i="1"/>
  <c r="D50" i="1"/>
  <c r="D51" i="1"/>
  <c r="D41" i="1"/>
  <c r="D27" i="1"/>
  <c r="D28" i="1"/>
  <c r="D29" i="1"/>
  <c r="D30" i="1"/>
  <c r="D31" i="1"/>
  <c r="D32" i="1"/>
  <c r="D33" i="1"/>
  <c r="D34" i="1"/>
  <c r="D35" i="1"/>
  <c r="D36" i="1"/>
  <c r="D37" i="1"/>
  <c r="D38" i="1"/>
  <c r="D26" i="1"/>
  <c r="D9" i="1"/>
  <c r="D10" i="1"/>
  <c r="D11" i="1"/>
  <c r="D12" i="1"/>
  <c r="D13" i="1"/>
  <c r="D14" i="1"/>
  <c r="D15" i="1"/>
  <c r="D16" i="1"/>
  <c r="D17" i="1"/>
  <c r="D18" i="1"/>
  <c r="D19" i="1"/>
  <c r="D20" i="1"/>
  <c r="D21" i="1"/>
  <c r="D22" i="1"/>
  <c r="D23" i="1"/>
  <c r="D8" i="1"/>
  <c r="B26" i="3" l="1"/>
  <c r="G6" i="3"/>
  <c r="G7" i="3"/>
  <c r="K26" i="3"/>
  <c r="P54" i="3"/>
  <c r="P40" i="3"/>
  <c r="P25" i="3"/>
  <c r="P6" i="3"/>
  <c r="M54" i="3"/>
  <c r="M40" i="3"/>
  <c r="M25" i="3"/>
  <c r="M7" i="3"/>
  <c r="M6" i="3"/>
  <c r="J54" i="3"/>
  <c r="J25" i="3"/>
  <c r="J7" i="3"/>
  <c r="J6" i="3"/>
  <c r="G25" i="3"/>
  <c r="D7" i="3"/>
  <c r="D6" i="3"/>
  <c r="D53" i="1"/>
  <c r="D24" i="1"/>
  <c r="P7" i="3"/>
  <c r="N8" i="3"/>
  <c r="N41" i="3"/>
  <c r="N26" i="3"/>
  <c r="K8" i="3"/>
  <c r="K41" i="3"/>
  <c r="H26" i="3"/>
  <c r="H8" i="3"/>
  <c r="H41" i="3"/>
  <c r="E8" i="3"/>
  <c r="D54" i="3"/>
  <c r="D40" i="3"/>
  <c r="D25" i="3"/>
  <c r="E26" i="3"/>
  <c r="N55" i="3"/>
  <c r="K55" i="3"/>
  <c r="B41" i="3"/>
  <c r="E41" i="3"/>
  <c r="E55" i="3"/>
  <c r="H55" i="3"/>
  <c r="B55" i="3"/>
  <c r="B8" i="3"/>
  <c r="E45" i="1" l="1"/>
  <c r="E13" i="1"/>
  <c r="E52" i="1"/>
  <c r="E55" i="1"/>
  <c r="E47" i="1"/>
  <c r="E63" i="1"/>
  <c r="E42" i="1"/>
  <c r="E23" i="1"/>
  <c r="E9" i="1"/>
  <c r="E37" i="1"/>
  <c r="E17" i="1"/>
  <c r="E60" i="1"/>
  <c r="E56" i="1"/>
  <c r="E28" i="1"/>
  <c r="E32" i="1"/>
  <c r="E43" i="1"/>
  <c r="E36" i="1"/>
  <c r="E11" i="1"/>
  <c r="E41" i="1"/>
  <c r="E58" i="1"/>
  <c r="E33" i="1"/>
  <c r="E18" i="1"/>
  <c r="E51" i="1"/>
  <c r="E61" i="1"/>
  <c r="E64" i="1"/>
  <c r="E19" i="1" l="1"/>
  <c r="E29" i="1"/>
  <c r="E59" i="1"/>
  <c r="E14" i="1"/>
  <c r="E35" i="1"/>
  <c r="E27" i="1"/>
  <c r="E44" i="1"/>
  <c r="E50" i="1"/>
  <c r="E21" i="1"/>
  <c r="E34" i="1"/>
  <c r="E48" i="1"/>
  <c r="E8" i="1"/>
  <c r="E49" i="1"/>
  <c r="E46" i="1"/>
  <c r="E38" i="1"/>
  <c r="E57" i="1"/>
  <c r="E31" i="1"/>
  <c r="E10" i="1"/>
  <c r="E30" i="1"/>
  <c r="E20" i="1"/>
  <c r="E15" i="1"/>
  <c r="E62" i="1"/>
  <c r="E26" i="1"/>
  <c r="E22" i="1"/>
  <c r="E12" i="1"/>
  <c r="E16" i="1"/>
</calcChain>
</file>

<file path=xl/sharedStrings.xml><?xml version="1.0" encoding="utf-8"?>
<sst xmlns="http://schemas.openxmlformats.org/spreadsheetml/2006/main" count="160" uniqueCount="83">
  <si>
    <t xml:space="preserve">Table 71. </t>
  </si>
  <si>
    <r>
      <t>Federal Student Loans</t>
    </r>
    <r>
      <rPr>
        <vertAlign val="superscript"/>
        <sz val="10"/>
        <color rgb="FF000000"/>
        <rFont val="Arial"/>
      </rPr>
      <t>1</t>
    </r>
  </si>
  <si>
    <r>
      <rPr>
        <sz val="10"/>
        <color rgb="FF000000"/>
        <rFont val="Arial"/>
      </rPr>
      <t>Balance</t>
    </r>
    <r>
      <rPr>
        <vertAlign val="superscript"/>
        <sz val="10"/>
        <color rgb="FF000000"/>
        <rFont val="SWISS-C"/>
      </rPr>
      <t>2</t>
    </r>
  </si>
  <si>
    <t>#of Borrowers</t>
  </si>
  <si>
    <r>
      <rPr>
        <sz val="10"/>
        <color rgb="FF000000"/>
        <rFont val="Arial"/>
      </rPr>
      <t>Average Student Loan</t>
    </r>
    <r>
      <rPr>
        <vertAlign val="superscript"/>
        <sz val="10"/>
        <color rgb="FF000000"/>
        <rFont val="SWISS-C"/>
      </rPr>
      <t>3</t>
    </r>
  </si>
  <si>
    <t>Rank</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</si>
  <si>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</si>
  <si>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</si>
  <si>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</si>
  <si>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</si>
  <si>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</si>
  <si>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</si>
  <si>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</si>
  <si>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</si>
  <si>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</si>
  <si>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</si>
  <si>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</si>
  <si>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</si>
  <si>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</si>
  <si>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</si>
  <si>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</si>
  <si>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</si>
  <si>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</si>
  <si>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</si>
  <si>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</si>
  <si>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</si>
  <si>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</si>
  <si>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</si>
  <si>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</si>
  <si>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</si>
  <si>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</si>
  <si>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</si>
  <si>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</si>
  <si>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</si>
  <si>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</si>
  <si>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</si>
  <si>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</si>
  <si>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</si>
  <si>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</si>
  <si>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</si>
  <si>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</si>
  <si>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</si>
  <si>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</si>
  <si>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</si>
  <si>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</si>
  <si>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</si>
  <si>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</si>
  <si>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</si>
  <si>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</si>
  <si>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</si>
  <si>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</si>
  <si>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</si>
  <si>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</si>
  <si>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</si>
  <si>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</si>
  <si>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</si>
  <si>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</si>
  <si>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</si>
  <si>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</si>
  <si>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</si>
  <si>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</si>
  <si>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</si>
  <si>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</si>
  <si>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rPr>
        <vertAlign val="superscript"/>
        <sz val="10"/>
        <color rgb="FF000000"/>
        <rFont val="Arial"/>
      </rPr>
      <t xml:space="preserve">1 </t>
    </r>
    <r>
      <rPr>
        <sz val="10"/>
        <color rgb="FF000000"/>
        <rFont val="Arial"/>
      </rPr>
      <t>The Institute for College Access &amp; Success, College InSight (TICAS) is no longer updating data on debt of college graduates at universities. So the previous tables are replaced using data rom the Federal Student Aid Office of the U.S. Department of Educaion.</t>
    </r>
  </si>
  <si>
    <r>
      <rPr>
        <vertAlign val="superscript"/>
        <sz val="10"/>
        <color rgb="FF000000"/>
        <rFont val="SWISS-C"/>
      </rPr>
      <t>2</t>
    </r>
    <r>
      <rPr>
        <sz val="10"/>
        <color rgb="FF000000"/>
        <rFont val="SWISS-C"/>
      </rPr>
      <t xml:space="preserve"> </t>
    </r>
    <r>
      <rPr>
        <sz val="10"/>
        <color rgb="FF000000"/>
        <rFont val="Arial"/>
      </rPr>
      <t>In billions.</t>
    </r>
  </si>
  <si>
    <r>
      <rPr>
        <vertAlign val="superscript"/>
        <sz val="10"/>
        <color rgb="FF000000"/>
        <rFont val="SWISS-C"/>
      </rPr>
      <t>3</t>
    </r>
    <r>
      <rPr>
        <sz val="10"/>
        <color rgb="FF000000"/>
        <rFont val="SWISS-C"/>
      </rPr>
      <t xml:space="preserve"> </t>
    </r>
    <r>
      <rPr>
        <sz val="10"/>
        <color rgb="FF000000"/>
        <rFont val="Arial"/>
      </rPr>
      <t>In millions.</t>
    </r>
  </si>
  <si>
    <t>Soure: Federal Student Aid (Office of the U.S. Department of Education ). https://studentaid.gov/data-center/student/portfolio#servicer-portfolio-by-repayment-plan. Data as of September 30, 2023.</t>
  </si>
  <si>
    <t xml:space="preserve">Note: The Federal Student Aid data does not specify student debt by undergraduate and graduate level. </t>
  </si>
  <si>
    <t xml:space="preserve">Table 72. </t>
  </si>
  <si>
    <r>
      <t>Federal Student Loans by States and Age</t>
    </r>
    <r>
      <rPr>
        <vertAlign val="superscript"/>
        <sz val="10"/>
        <color rgb="FF000000"/>
        <rFont val="Arial"/>
      </rPr>
      <t>1</t>
    </r>
  </si>
  <si>
    <t>States</t>
  </si>
  <si>
    <t>24 or Younger</t>
  </si>
  <si>
    <t>25 to 34</t>
  </si>
  <si>
    <t>35 to 49</t>
  </si>
  <si>
    <t>50 to 61</t>
  </si>
  <si>
    <t>62 and Older</t>
  </si>
  <si>
    <r>
      <t>Balance</t>
    </r>
    <r>
      <rPr>
        <vertAlign val="superscript"/>
        <sz val="10"/>
        <color rgb="FF000000"/>
        <rFont val="Arial"/>
      </rPr>
      <t>2</t>
    </r>
  </si>
  <si>
    <r>
      <t>Average Student Loan</t>
    </r>
    <r>
      <rPr>
        <vertAlign val="superscript"/>
        <sz val="10"/>
        <color rgb="FF000000"/>
        <rFont val="Arial"/>
      </rPr>
      <t>3</t>
    </r>
  </si>
  <si>
    <t>Average
Student Loan</t>
  </si>
  <si>
    <r>
      <rPr>
        <vertAlign val="superscript"/>
        <sz val="10"/>
        <color rgb="FF000000"/>
        <rFont val="Arial"/>
      </rPr>
      <t>2</t>
    </r>
    <r>
      <rPr>
        <sz val="10"/>
        <color rgb="FF000000"/>
        <rFont val="Arial"/>
      </rPr>
      <t xml:space="preserve"> In billions.</t>
    </r>
  </si>
  <si>
    <r>
      <rPr>
        <vertAlign val="superscript"/>
        <sz val="10"/>
        <color rgb="FF000000"/>
        <rFont val="Arial"/>
      </rPr>
      <t>3</t>
    </r>
    <r>
      <rPr>
        <sz val="10"/>
        <color rgb="FF000000"/>
        <rFont val="Arial"/>
      </rPr>
      <t xml:space="preserve"> In millions.</t>
    </r>
  </si>
  <si>
    <t xml:space="preserve">Note: The Institute for College Access &amp; Success, College InSight (TICAS) is no longer updating data on debt of college graduates at universities. </t>
  </si>
  <si>
    <t>Soure: Federal Student Aid (Office of the U.S. Department of Education ). https://studentaid.gov/data-center/student/portfolio#servicer-portfolio-by-repayment-plan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</si>
</sst>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_);\(#,##0.0\)"/>
    <numFmt numFmtId="167" formatCode="&quot;$&quot;#,##0.0"/>
  </numFmts>
  <fonts count="13">
    <font>
      <sz val="11"/>
      <color theme="1"/>
      <name val="Aptos Narrow"/>
      <family val="2"/>
      <scheme val="minor"/>
    </font>
    <font>
      <sz val="11"/>
      <color theme="1"/>
      <name val="Aptos Narrow"/>
      <family val="2"/>
      <scheme val="minor"/>
    </font>
    <font>
      <sz val="10"/>
      <name val="Arial"/>
      <family val="2"/>
    </font>
    <font>
      <sz val="10"/>
      <color theme="1"/>
      <name val="Tahoma"/>
      <family val="2"/>
    </font>
    <font>
      <sz val="10"/>
      <color theme="1"/>
      <name val="Arial"/>
    </font>
    <font>
      <sz val="11"/>
      <color theme="1"/>
      <name val="Arial"/>
    </font>
    <font>
      <sz val="10"/>
      <name val="Arial"/>
    </font>
    <font>
      <sz val="10"/>
      <color rgb="FF000000"/>
      <name val="Arial"/>
    </font>
    <font>
      <vertAlign val="superscript"/>
      <sz val="10"/>
      <color rgb="FF000000"/>
      <name val="Arial"/>
    </font>
    <font>
      <vertAlign val="superscript"/>
      <sz val="10"/>
      <color rgb="FF000000"/>
      <name val="SWISS-C"/>
    </font>
    <font>
      <sz val="10"/>
      <color rgb="FF000000"/>
      <name val="Arial"/>
      <family val="2"/>
    </font>
    <font>
      <sz val="10"/>
      <color rgb="FF000000"/>
      <name val="SWISS-C"/>
    </font>
    <font>
      <sz val="10"/>
      <color rgb="FF000000"/>
      <name val="Arial"/>
      <charset val="1"/>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3" fillId="0" borderId="0"/>
  </cellStyleXfs>
  <cellXfs count="98">
    <xf numFmtId="0" fontId="0" fillId="0" borderId="0" xfId="0"/>
    <xf numFmtId="0" fontId="4" fillId="0" borderId="0" xfId="0" applyFont="1"/>
    <xf numFmtId="0" fontId="4" fillId="0" borderId="0" xfId="0" applyFont="1" applyAlignment="1">
      <alignment wrapText="1"/>
    </xf>
    <xf numFmtId="0" fontId="5" fillId="0" borderId="0" xfId="0" applyFont="1"/>
    <xf numFmtId="0" fontId="6" fillId="0" borderId="8" xfId="0" applyFont="1" applyBorder="1"/>
    <xf numFmtId="0" fontId="4" fillId="2" borderId="8" xfId="0" applyFont="1" applyFill="1" applyBorder="1"/>
    <xf numFmtId="0" fontId="4" fillId="0" borderId="8" xfId="0" applyFont="1" applyBorder="1"/>
    <xf numFmtId="0" fontId="4" fillId="0" borderId="4" xfId="0" applyFont="1" applyBorder="1"/>
    <xf numFmtId="0" fontId="4" fillId="2" borderId="4" xfId="0" applyFont="1" applyFill="1" applyBorder="1"/>
    <xf numFmtId="0" fontId="6" fillId="0" borderId="0" xfId="0" applyFont="1" applyAlignment="1">
      <alignment horizontal="right"/>
    </xf>
    <xf numFmtId="0" fontId="5" fillId="0" borderId="0" xfId="0" applyFont="1" applyAlignment="1">
      <alignment wrapText="1"/>
    </xf>
    <xf numFmtId="0" fontId="6" fillId="0" borderId="12" xfId="0" applyFont="1" applyBorder="1"/>
    <xf numFmtId="8" fontId="4" fillId="0" borderId="12" xfId="0" applyNumberFormat="1" applyFont="1" applyBorder="1" applyAlignment="1">
      <alignment wrapText="1"/>
    </xf>
    <xf numFmtId="0" fontId="4" fillId="0" borderId="11" xfId="0" applyFont="1" applyBorder="1" applyAlignment="1">
      <alignment horizontal="center"/>
    </xf>
    <xf numFmtId="165" fontId="4" fillId="0" borderId="8" xfId="0" applyNumberFormat="1" applyFont="1" applyBorder="1" applyAlignment="1">
      <alignment wrapText="1"/>
    </xf>
    <xf numFmtId="165" fontId="4" fillId="2" borderId="8" xfId="0" applyNumberFormat="1" applyFont="1" applyFill="1" applyBorder="1" applyAlignment="1">
      <alignment wrapText="1"/>
    </xf>
    <xf numFmtId="165" fontId="4" fillId="2" borderId="8" xfId="2" applyNumberFormat="1" applyFont="1" applyFill="1" applyBorder="1" applyAlignment="1">
      <alignment wrapText="1"/>
    </xf>
    <xf numFmtId="165" fontId="4" fillId="0" borderId="8" xfId="2" applyNumberFormat="1" applyFont="1" applyBorder="1" applyAlignment="1">
      <alignment wrapText="1"/>
    </xf>
    <xf numFmtId="165" fontId="4" fillId="0" borderId="4" xfId="2" applyNumberFormat="1" applyFont="1" applyBorder="1" applyAlignment="1">
      <alignment wrapText="1"/>
    </xf>
    <xf numFmtId="165" fontId="4" fillId="2" borderId="4" xfId="2" applyNumberFormat="1" applyFont="1" applyFill="1" applyBorder="1" applyAlignment="1">
      <alignment wrapText="1"/>
    </xf>
    <xf numFmtId="37" fontId="7" fillId="0" borderId="0" xfId="0" applyNumberFormat="1" applyFont="1" applyAlignment="1">
      <alignment horizontal="left"/>
    </xf>
    <xf numFmtId="0" fontId="10" fillId="0" borderId="13" xfId="0" applyFont="1" applyBorder="1" applyAlignment="1">
      <alignment horizontal="center" vertical="center" wrapText="1"/>
    </xf>
    <xf numFmtId="0" fontId="10" fillId="0" borderId="0" xfId="0" applyFont="1" applyAlignment="1">
      <alignment horizontal="left" vertical="top"/>
    </xf>
    <xf numFmtId="0" fontId="12" fillId="0" borderId="0" xfId="0" applyFont="1"/>
    <xf numFmtId="3" fontId="5" fillId="0" borderId="0" xfId="0" applyNumberFormat="1" applyFont="1"/>
    <xf numFmtId="3" fontId="4" fillId="0" borderId="14" xfId="0" applyNumberFormat="1" applyFont="1" applyBorder="1" applyAlignment="1">
      <alignment wrapText="1"/>
    </xf>
    <xf numFmtId="3" fontId="4" fillId="0" borderId="10" xfId="0" applyNumberFormat="1" applyFont="1" applyBorder="1" applyAlignment="1">
      <alignment wrapText="1"/>
    </xf>
    <xf numFmtId="3" fontId="4" fillId="2" borderId="10" xfId="0" applyNumberFormat="1" applyFont="1" applyFill="1" applyBorder="1" applyAlignment="1">
      <alignment wrapText="1"/>
    </xf>
    <xf numFmtId="3" fontId="4" fillId="2" borderId="10" xfId="1" applyNumberFormat="1" applyFont="1" applyFill="1" applyBorder="1" applyAlignment="1">
      <alignment wrapText="1"/>
    </xf>
    <xf numFmtId="3" fontId="4" fillId="0" borderId="10" xfId="1" applyNumberFormat="1" applyFont="1" applyBorder="1" applyAlignment="1">
      <alignment wrapText="1"/>
    </xf>
    <xf numFmtId="3" fontId="4" fillId="0" borderId="9" xfId="1" applyNumberFormat="1" applyFont="1" applyBorder="1" applyAlignment="1">
      <alignment wrapText="1"/>
    </xf>
    <xf numFmtId="3" fontId="4" fillId="2" borderId="9" xfId="1" applyNumberFormat="1" applyFont="1" applyFill="1" applyBorder="1" applyAlignment="1">
      <alignment wrapText="1"/>
    </xf>
    <xf numFmtId="0" fontId="10" fillId="0" borderId="15" xfId="0" applyFont="1" applyBorder="1" applyAlignment="1">
      <alignment horizontal="center" vertical="center" wrapText="1"/>
    </xf>
    <xf numFmtId="0" fontId="2" fillId="0" borderId="15" xfId="0" applyFont="1" applyBorder="1" applyAlignment="1">
      <alignment vertical="center"/>
    </xf>
    <xf numFmtId="17" fontId="4" fillId="0" borderId="0" xfId="0" applyNumberFormat="1" applyFont="1"/>
    <xf numFmtId="0" fontId="4" fillId="2" borderId="6" xfId="0" applyFont="1" applyFill="1" applyBorder="1"/>
    <xf numFmtId="165" fontId="4" fillId="2" borderId="6" xfId="2" applyNumberFormat="1" applyFont="1" applyFill="1" applyBorder="1" applyAlignment="1">
      <alignment wrapText="1"/>
    </xf>
    <xf numFmtId="3" fontId="4" fillId="2" borderId="7" xfId="1" applyNumberFormat="1" applyFont="1" applyFill="1" applyBorder="1" applyAlignment="1">
      <alignment wrapText="1"/>
    </xf>
    <xf numFmtId="8" fontId="4" fillId="0" borderId="14" xfId="0" applyNumberFormat="1" applyFont="1" applyBorder="1"/>
    <xf numFmtId="0" fontId="4" fillId="0" borderId="16" xfId="0" applyFont="1" applyBorder="1"/>
    <xf numFmtId="165" fontId="4" fillId="0" borderId="10" xfId="0" applyNumberFormat="1" applyFont="1" applyBorder="1"/>
    <xf numFmtId="165" fontId="4" fillId="2" borderId="10" xfId="0" applyNumberFormat="1" applyFont="1" applyFill="1" applyBorder="1"/>
    <xf numFmtId="0" fontId="4" fillId="2" borderId="0" xfId="0" applyFont="1" applyFill="1"/>
    <xf numFmtId="165" fontId="4" fillId="0" borderId="9" xfId="0" applyNumberFormat="1" applyFont="1" applyBorder="1"/>
    <xf numFmtId="0" fontId="4" fillId="0" borderId="1" xfId="0" applyFont="1" applyBorder="1"/>
    <xf numFmtId="165" fontId="4" fillId="2" borderId="9" xfId="0" applyNumberFormat="1" applyFont="1" applyFill="1" applyBorder="1"/>
    <xf numFmtId="0" fontId="4" fillId="2" borderId="1" xfId="0" applyFont="1" applyFill="1" applyBorder="1"/>
    <xf numFmtId="165" fontId="4" fillId="2" borderId="7" xfId="0" applyNumberFormat="1" applyFont="1" applyFill="1" applyBorder="1"/>
    <xf numFmtId="0" fontId="4" fillId="2" borderId="2" xfId="0" applyFont="1" applyFill="1" applyBorder="1"/>
    <xf numFmtId="0" fontId="11" fillId="0" borderId="0" xfId="0" applyFont="1" applyAlignment="1">
      <alignment horizontal="left" vertical="top" wrapText="1"/>
    </xf>
    <xf numFmtId="0" fontId="2" fillId="0" borderId="0" xfId="0" applyFont="1" applyAlignment="1">
      <alignment horizontal="left" vertical="top" wrapText="1"/>
    </xf>
    <xf numFmtId="166" fontId="7" fillId="0" borderId="0" xfId="0" applyNumberFormat="1" applyFont="1" applyAlignment="1">
      <alignment horizontal="left" vertical="top" wrapText="1"/>
    </xf>
    <xf numFmtId="37" fontId="0" fillId="0" borderId="0" xfId="0" applyNumberFormat="1" applyAlignment="1">
      <alignment wrapText="1"/>
    </xf>
    <xf numFmtId="0" fontId="7" fillId="0" borderId="0" xfId="0" applyFont="1" applyAlignment="1">
      <alignment horizontal="left" vertical="top" wrapText="1"/>
    </xf>
    <xf numFmtId="2" fontId="4" fillId="0" borderId="0" xfId="0" applyNumberFormat="1" applyFont="1"/>
    <xf numFmtId="2" fontId="5" fillId="0" borderId="0" xfId="0" applyNumberFormat="1" applyFont="1"/>
    <xf numFmtId="2" fontId="4" fillId="0" borderId="11" xfId="0" applyNumberFormat="1" applyFont="1" applyBorder="1" applyAlignment="1">
      <alignment horizontal="center"/>
    </xf>
    <xf numFmtId="2" fontId="5" fillId="0" borderId="3" xfId="0" applyNumberFormat="1" applyFont="1" applyBorder="1" applyAlignment="1">
      <alignment horizontal="center"/>
    </xf>
    <xf numFmtId="2" fontId="5" fillId="0" borderId="2" xfId="0" applyNumberFormat="1" applyFont="1" applyBorder="1" applyAlignment="1">
      <alignment horizontal="center"/>
    </xf>
    <xf numFmtId="2" fontId="5" fillId="0" borderId="11" xfId="0" applyNumberFormat="1" applyFont="1" applyBorder="1" applyAlignment="1">
      <alignment horizontal="center"/>
    </xf>
    <xf numFmtId="2" fontId="5" fillId="0" borderId="5" xfId="0" applyNumberFormat="1" applyFont="1" applyBorder="1" applyAlignment="1">
      <alignment horizontal="center"/>
    </xf>
    <xf numFmtId="2" fontId="4" fillId="0" borderId="4" xfId="0" applyNumberFormat="1" applyFont="1" applyBorder="1" applyAlignment="1">
      <alignment horizontal="center"/>
    </xf>
    <xf numFmtId="0" fontId="7" fillId="0" borderId="17" xfId="0" applyFont="1" applyBorder="1" applyAlignment="1">
      <alignment horizontal="center" vertical="center" wrapText="1"/>
    </xf>
    <xf numFmtId="0" fontId="4" fillId="0" borderId="13" xfId="0" applyFont="1" applyBorder="1" applyAlignment="1">
      <alignment horizontal="center" wrapText="1"/>
    </xf>
    <xf numFmtId="2" fontId="6" fillId="0" borderId="8" xfId="0" applyNumberFormat="1" applyFont="1" applyBorder="1"/>
    <xf numFmtId="167" fontId="5" fillId="0" borderId="18" xfId="0" applyNumberFormat="1" applyFont="1" applyBorder="1"/>
    <xf numFmtId="3" fontId="5" fillId="0" borderId="18" xfId="0" applyNumberFormat="1" applyFont="1" applyBorder="1"/>
    <xf numFmtId="167" fontId="5" fillId="0" borderId="8" xfId="0" applyNumberFormat="1" applyFont="1" applyBorder="1"/>
    <xf numFmtId="167" fontId="5" fillId="0" borderId="21" xfId="0" applyNumberFormat="1" applyFont="1" applyBorder="1"/>
    <xf numFmtId="164" fontId="5" fillId="0" borderId="21" xfId="0" applyNumberFormat="1" applyFont="1" applyBorder="1"/>
    <xf numFmtId="164" fontId="5" fillId="0" borderId="18" xfId="0" applyNumberFormat="1" applyFont="1" applyBorder="1"/>
    <xf numFmtId="167" fontId="5" fillId="0" borderId="0" xfId="0" applyNumberFormat="1" applyFont="1"/>
    <xf numFmtId="165" fontId="5" fillId="0" borderId="18" xfId="0" applyNumberFormat="1" applyFont="1" applyBorder="1"/>
    <xf numFmtId="165" fontId="5" fillId="0" borderId="8" xfId="0" applyNumberFormat="1" applyFont="1" applyBorder="1"/>
    <xf numFmtId="165" fontId="5" fillId="0" borderId="21" xfId="0" applyNumberFormat="1" applyFont="1" applyBorder="1"/>
    <xf numFmtId="165" fontId="5" fillId="0" borderId="0" xfId="0" applyNumberFormat="1" applyFont="1"/>
    <xf numFmtId="2" fontId="4" fillId="2" borderId="8" xfId="0" applyNumberFormat="1" applyFont="1" applyFill="1" applyBorder="1"/>
    <xf numFmtId="165" fontId="5" fillId="2" borderId="18" xfId="0" applyNumberFormat="1" applyFont="1" applyFill="1" applyBorder="1"/>
    <xf numFmtId="3" fontId="5" fillId="2" borderId="18" xfId="0" applyNumberFormat="1" applyFont="1" applyFill="1" applyBorder="1"/>
    <xf numFmtId="165" fontId="5" fillId="2" borderId="8" xfId="0" applyNumberFormat="1" applyFont="1" applyFill="1" applyBorder="1"/>
    <xf numFmtId="165" fontId="5" fillId="2" borderId="21" xfId="0" applyNumberFormat="1" applyFont="1" applyFill="1" applyBorder="1"/>
    <xf numFmtId="165" fontId="5" fillId="2" borderId="0" xfId="0" applyNumberFormat="1" applyFont="1" applyFill="1"/>
    <xf numFmtId="2" fontId="4" fillId="0" borderId="8" xfId="0" applyNumberFormat="1" applyFont="1" applyBorder="1"/>
    <xf numFmtId="2" fontId="6" fillId="0" borderId="11" xfId="0" applyNumberFormat="1" applyFont="1" applyBorder="1"/>
    <xf numFmtId="165" fontId="5" fillId="0" borderId="19" xfId="0" applyNumberFormat="1" applyFont="1" applyBorder="1"/>
    <xf numFmtId="3" fontId="5" fillId="0" borderId="19" xfId="0" applyNumberFormat="1" applyFont="1" applyBorder="1"/>
    <xf numFmtId="165" fontId="5" fillId="0" borderId="11" xfId="0" applyNumberFormat="1" applyFont="1" applyBorder="1"/>
    <xf numFmtId="165" fontId="5" fillId="0" borderId="22" xfId="0" applyNumberFormat="1" applyFont="1" applyBorder="1"/>
    <xf numFmtId="165" fontId="5" fillId="0" borderId="5" xfId="0" applyNumberFormat="1" applyFont="1" applyBorder="1"/>
    <xf numFmtId="2" fontId="4" fillId="2" borderId="6" xfId="0" applyNumberFormat="1" applyFont="1" applyFill="1" applyBorder="1"/>
    <xf numFmtId="165" fontId="5" fillId="2" borderId="20" xfId="0" applyNumberFormat="1" applyFont="1" applyFill="1" applyBorder="1"/>
    <xf numFmtId="3" fontId="5" fillId="2" borderId="20" xfId="0" applyNumberFormat="1" applyFont="1" applyFill="1" applyBorder="1"/>
    <xf numFmtId="165" fontId="5" fillId="2" borderId="6" xfId="0" applyNumberFormat="1" applyFont="1" applyFill="1" applyBorder="1"/>
    <xf numFmtId="165" fontId="5" fillId="2" borderId="23" xfId="0" applyNumberFormat="1" applyFont="1" applyFill="1" applyBorder="1"/>
    <xf numFmtId="165" fontId="5" fillId="2" borderId="2" xfId="0" applyNumberFormat="1" applyFont="1" applyFill="1" applyBorder="1"/>
    <xf numFmtId="0" fontId="6" fillId="0" borderId="0" xfId="0" applyFont="1" applyAlignment="1">
      <alignment horizontal="left" vertical="top" wrapText="1"/>
    </xf>
    <xf numFmtId="0" fontId="7" fillId="0" borderId="0" xfId="0" applyFont="1" applyAlignment="1">
      <alignment horizontal="left" vertical="top"/>
    </xf>
    <xf numFmtId="17" fontId="5" fillId="0" borderId="0" xfId="0" applyNumberFormat="1" applyFont="1"/>
  </cellXfs>
  <cellStyles count="6">
    <cellStyle name="Comma" xfId="1" builtinId="3"/>
    <cellStyle name="Currency" xfId="2" builtinId="4"/>
    <cellStyle name="Currency 2" xfId="3" xr:uid="{FB87EF11-04E0-4EAC-B755-E35D84432FE1}"/>
    <cellStyle name="Normal" xfId="0" builtinId="0"/>
    <cellStyle name="Normal 2" xfId="4" xr:uid="{50C97599-2448-4F5C-B3C6-0F8D92C1C33C}"/>
    <cellStyle name="Normal 3" xfId="5" xr:uid="{114E3328-7D2E-400C-84BC-6B75CFA2799E}"/>
  </cellStyles>
  <dxfs count="0"/>
  <tableStyles count="0" defaultTableStyle="TableStyleMedium2" defaultPivotStyle="PivotStyleLight16"/>
  <colors>
    <mruColors>
      <color rgb="FF6902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F5291-0A91-474A-B3EE-286DEEA54811}">
  <sheetPr>
    <tabColor rgb="FF690202"/>
  </sheetPr>
  <dimension ref="A1:Q76"/>
  <sheetViews>
    <sheetView topLeftCell="A57" zoomScaleNormal="100" workbookViewId="0">
      <selection activeCell="Q76" sqref="Q76"/>
    </sheetView>
  </sheetViews>
  <sheetFormatPr defaultRowHeight="14.25"/>
  <cols>
    <col min="1" max="1" width="19" style="3" bestFit="1" customWidth="1"/>
    <col min="2" max="2" width="9.85546875" style="10" bestFit="1" customWidth="1"/>
    <col min="3" max="3" width="12.85546875" style="10" bestFit="1" customWidth="1"/>
    <col min="4" max="4" width="12.42578125" style="3" bestFit="1" customWidth="1"/>
    <col min="5" max="5" width="5.42578125" style="3" bestFit="1" customWidth="1"/>
    <col min="6" max="7" width="9.140625" style="3"/>
    <col min="8" max="8" width="15" style="3" bestFit="1" customWidth="1"/>
    <col min="9" max="16384" width="9.140625" style="3"/>
  </cols>
  <sheetData>
    <row r="1" spans="1:8">
      <c r="A1" s="1" t="s">
        <v>0</v>
      </c>
      <c r="B1" s="2"/>
      <c r="C1" s="2"/>
      <c r="D1" s="1"/>
      <c r="E1" s="1"/>
    </row>
    <row r="2" spans="1:8">
      <c r="A2" s="20" t="s">
        <v>1</v>
      </c>
      <c r="B2" s="2"/>
      <c r="C2" s="2"/>
      <c r="D2" s="1"/>
      <c r="E2" s="1"/>
    </row>
    <row r="3" spans="1:8">
      <c r="A3" s="1"/>
      <c r="B3" s="2"/>
      <c r="C3" s="2"/>
      <c r="D3" s="1"/>
      <c r="E3" s="1"/>
    </row>
    <row r="4" spans="1:8" ht="35.25">
      <c r="A4" s="13"/>
      <c r="B4" s="21" t="s">
        <v>2</v>
      </c>
      <c r="C4" s="32" t="s">
        <v>3</v>
      </c>
      <c r="D4" s="32" t="s">
        <v>4</v>
      </c>
      <c r="E4" s="33" t="s">
        <v>5</v>
      </c>
    </row>
    <row r="5" spans="1:8">
      <c r="A5" s="11" t="s">
        <v>6</v>
      </c>
      <c r="B5" s="12">
        <f>SUM(B8:B23,B26:B38,B41:B52,B55:B64)</f>
        <v>1521.1</v>
      </c>
      <c r="C5" s="25">
        <v>42614400</v>
      </c>
      <c r="D5" s="38">
        <f>(B5/C5)*1000000</f>
        <v>35.694507021100847</v>
      </c>
      <c r="E5" s="39"/>
      <c r="H5" s="24"/>
    </row>
    <row r="6" spans="1:8">
      <c r="A6" s="4" t="s">
        <v>7</v>
      </c>
      <c r="B6" s="14">
        <f>SUM(B8:B23)</f>
        <v>612.4</v>
      </c>
      <c r="C6" s="26">
        <v>16873600</v>
      </c>
      <c r="D6" s="40">
        <f>(B6/C6)*1000000</f>
        <v>36.293381376825337</v>
      </c>
      <c r="E6" s="1"/>
      <c r="H6" s="24"/>
    </row>
    <row r="7" spans="1:8">
      <c r="A7" s="4" t="s">
        <v>8</v>
      </c>
      <c r="B7" s="14">
        <f>(B6/B5)*100</f>
        <v>40.260337913352181</v>
      </c>
      <c r="C7" s="26">
        <v>39596.005106255157</v>
      </c>
      <c r="D7" s="40"/>
      <c r="E7" s="1"/>
      <c r="H7" s="24"/>
    </row>
    <row r="8" spans="1:8">
      <c r="A8" s="5" t="s">
        <v>9</v>
      </c>
      <c r="B8" s="15">
        <v>23.9</v>
      </c>
      <c r="C8" s="27">
        <v>653200</v>
      </c>
      <c r="D8" s="41">
        <f>B8/C8*1000000</f>
        <v>36.589099816289036</v>
      </c>
      <c r="E8" s="42">
        <f>RANK(D8,$D$8:$D$64,0)+COUNTIF($D$8:D8,D8)-1</f>
        <v>15</v>
      </c>
      <c r="H8" s="24"/>
    </row>
    <row r="9" spans="1:8">
      <c r="A9" s="5" t="s">
        <v>10</v>
      </c>
      <c r="B9" s="16">
        <v>13.2</v>
      </c>
      <c r="C9" s="28">
        <v>401800</v>
      </c>
      <c r="D9" s="41">
        <f t="shared" ref="D9:D23" si="0">B9/C9*1000000</f>
        <v>32.852165256346439</v>
      </c>
      <c r="E9" s="42">
        <f>RANK(D9,$D$8:$D$64,0)+COUNTIF($D$8:D9,D9)-1</f>
        <v>39</v>
      </c>
      <c r="H9" s="24"/>
    </row>
    <row r="10" spans="1:8">
      <c r="A10" s="5" t="s">
        <v>11</v>
      </c>
      <c r="B10" s="16">
        <v>5</v>
      </c>
      <c r="C10" s="28">
        <v>133900</v>
      </c>
      <c r="D10" s="41">
        <f t="shared" si="0"/>
        <v>37.34129947722181</v>
      </c>
      <c r="E10" s="42">
        <f>RANK(D10,$D$8:$D$64,0)+COUNTIF($D$8:D10,D10)-1</f>
        <v>10</v>
      </c>
      <c r="H10" s="24"/>
    </row>
    <row r="11" spans="1:8">
      <c r="A11" s="5" t="s">
        <v>12</v>
      </c>
      <c r="B11" s="16">
        <v>103.3</v>
      </c>
      <c r="C11" s="28">
        <v>2713800</v>
      </c>
      <c r="D11" s="41">
        <f t="shared" si="0"/>
        <v>38.064706315867049</v>
      </c>
      <c r="E11" s="42">
        <f>RANK(D11,$D$8:$D$64,0)+COUNTIF($D$8:D11,D11)-1</f>
        <v>5</v>
      </c>
      <c r="H11" s="24"/>
    </row>
    <row r="12" spans="1:8">
      <c r="A12" s="6" t="s">
        <v>13</v>
      </c>
      <c r="B12" s="17">
        <v>69</v>
      </c>
      <c r="C12" s="29">
        <v>1691000</v>
      </c>
      <c r="D12" s="40">
        <f t="shared" si="0"/>
        <v>40.804257835600239</v>
      </c>
      <c r="E12" s="1">
        <f>RANK(D12,$D$8:$D$64,0)+COUNTIF($D$8:D12,D12)-1</f>
        <v>3</v>
      </c>
      <c r="H12" s="24"/>
    </row>
    <row r="13" spans="1:8">
      <c r="A13" s="6" t="s">
        <v>14</v>
      </c>
      <c r="B13" s="17">
        <v>20</v>
      </c>
      <c r="C13" s="29">
        <v>613300</v>
      </c>
      <c r="D13" s="40">
        <f t="shared" si="0"/>
        <v>32.610467960215232</v>
      </c>
      <c r="E13" s="1">
        <f>RANK(D13,$D$8:$D$64,0)+COUNTIF($D$8:D13,D13)-1</f>
        <v>42</v>
      </c>
      <c r="H13" s="24"/>
    </row>
    <row r="14" spans="1:8">
      <c r="A14" s="6" t="s">
        <v>15</v>
      </c>
      <c r="B14" s="17">
        <v>22.6</v>
      </c>
      <c r="C14" s="29">
        <v>670000</v>
      </c>
      <c r="D14" s="40">
        <f t="shared" si="0"/>
        <v>33.731343283582085</v>
      </c>
      <c r="E14" s="1">
        <f>RANK(D14,$D$8:$D$64,0)+COUNTIF($D$8:D14,D14)-1</f>
        <v>33</v>
      </c>
      <c r="H14" s="24"/>
    </row>
    <row r="15" spans="1:8">
      <c r="A15" s="6" t="s">
        <v>16</v>
      </c>
      <c r="B15" s="17">
        <v>35.9</v>
      </c>
      <c r="C15" s="29">
        <v>849100</v>
      </c>
      <c r="D15" s="40">
        <f t="shared" si="0"/>
        <v>42.280061241314328</v>
      </c>
      <c r="E15" s="1">
        <f>RANK(D15,$D$8:$D$64,0)+COUNTIF($D$8:D15,D15)-1</f>
        <v>2</v>
      </c>
      <c r="H15" s="24"/>
    </row>
    <row r="16" spans="1:8">
      <c r="A16" s="5" t="s">
        <v>17</v>
      </c>
      <c r="B16" s="16">
        <v>16.2</v>
      </c>
      <c r="C16" s="28">
        <v>447500</v>
      </c>
      <c r="D16" s="41">
        <f t="shared" si="0"/>
        <v>36.201117318435749</v>
      </c>
      <c r="E16" s="42">
        <f>RANK(D16,$D$8:$D$64,0)+COUNTIF($D$8:D16,D16)-1</f>
        <v>17</v>
      </c>
      <c r="H16" s="24"/>
    </row>
    <row r="17" spans="1:8">
      <c r="A17" s="5" t="s">
        <v>18</v>
      </c>
      <c r="B17" s="16">
        <v>51.1</v>
      </c>
      <c r="C17" s="28">
        <v>1363200</v>
      </c>
      <c r="D17" s="41">
        <f t="shared" si="0"/>
        <v>37.485328638497656</v>
      </c>
      <c r="E17" s="42">
        <f>RANK(D17,$D$8:$D$64,0)+COUNTIF($D$8:D17,D17)-1</f>
        <v>8</v>
      </c>
      <c r="H17" s="24"/>
    </row>
    <row r="18" spans="1:8">
      <c r="A18" s="5" t="s">
        <v>19</v>
      </c>
      <c r="B18" s="16">
        <v>15.7</v>
      </c>
      <c r="C18" s="28">
        <v>503500</v>
      </c>
      <c r="D18" s="41">
        <f t="shared" si="0"/>
        <v>31.181727904667326</v>
      </c>
      <c r="E18" s="42">
        <f>RANK(D18,$D$8:$D$64,0)+COUNTIF($D$8:D18,D18)-1</f>
        <v>50</v>
      </c>
      <c r="H18" s="24"/>
    </row>
    <row r="19" spans="1:8">
      <c r="A19" s="5" t="s">
        <v>20</v>
      </c>
      <c r="B19" s="16">
        <v>28.7</v>
      </c>
      <c r="C19" s="28">
        <v>764300</v>
      </c>
      <c r="D19" s="41">
        <f t="shared" si="0"/>
        <v>37.550699986916129</v>
      </c>
      <c r="E19" s="42">
        <f>RANK(D19,$D$8:$D$64,0)+COUNTIF($D$8:D19,D19)-1</f>
        <v>7</v>
      </c>
      <c r="H19" s="24"/>
    </row>
    <row r="20" spans="1:8">
      <c r="A20" s="6" t="s">
        <v>21</v>
      </c>
      <c r="B20" s="17">
        <v>31.9</v>
      </c>
      <c r="C20" s="29">
        <v>891300</v>
      </c>
      <c r="D20" s="40">
        <f t="shared" si="0"/>
        <v>35.790418489846296</v>
      </c>
      <c r="E20" s="1">
        <f>RANK(D20,$D$8:$D$64,0)+COUNTIF($D$8:D20,D20)-1</f>
        <v>21</v>
      </c>
      <c r="H20" s="24"/>
    </row>
    <row r="21" spans="1:8">
      <c r="A21" s="6" t="s">
        <v>22</v>
      </c>
      <c r="B21" s="17">
        <v>125.7</v>
      </c>
      <c r="C21" s="29">
        <v>3842000</v>
      </c>
      <c r="D21" s="40">
        <f t="shared" si="0"/>
        <v>32.717334721499221</v>
      </c>
      <c r="E21" s="1">
        <f>RANK(D21,$D$8:$D$64,0)+COUNTIF($D$8:D21,D21)-1</f>
        <v>41</v>
      </c>
      <c r="H21" s="24"/>
    </row>
    <row r="22" spans="1:8">
      <c r="A22" s="6" t="s">
        <v>23</v>
      </c>
      <c r="B22" s="17">
        <v>43</v>
      </c>
      <c r="C22" s="29">
        <v>1105400</v>
      </c>
      <c r="D22" s="40">
        <f t="shared" si="0"/>
        <v>38.89994572100597</v>
      </c>
      <c r="E22" s="1">
        <f>RANK(D22,$D$8:$D$64,0)+COUNTIF($D$8:D22,D22)-1</f>
        <v>4</v>
      </c>
      <c r="H22" s="24"/>
    </row>
    <row r="23" spans="1:8">
      <c r="A23" s="7" t="s">
        <v>24</v>
      </c>
      <c r="B23" s="18">
        <v>7.2</v>
      </c>
      <c r="C23" s="30">
        <v>230300</v>
      </c>
      <c r="D23" s="43">
        <f t="shared" si="0"/>
        <v>31.263569257490229</v>
      </c>
      <c r="E23" s="44">
        <f>RANK(D23,$D$8:$D$64,0)+COUNTIF($D$8:D23,D23)-1</f>
        <v>49</v>
      </c>
      <c r="H23" s="24"/>
    </row>
    <row r="24" spans="1:8">
      <c r="A24" s="4" t="s">
        <v>25</v>
      </c>
      <c r="B24" s="14">
        <f>SUM(B26:B38)</f>
        <v>306.19999999999993</v>
      </c>
      <c r="C24" s="26">
        <v>8534500</v>
      </c>
      <c r="D24" s="40">
        <f>(B24/C24)*1000000</f>
        <v>35.877907317358947</v>
      </c>
      <c r="E24" s="1"/>
      <c r="H24" s="24"/>
    </row>
    <row r="25" spans="1:8">
      <c r="A25" s="4" t="s">
        <v>8</v>
      </c>
      <c r="B25" s="14">
        <f>(B24/B5)*100</f>
        <v>20.130168956676087</v>
      </c>
      <c r="C25" s="26">
        <v>20027.267778028086</v>
      </c>
      <c r="D25" s="40"/>
      <c r="E25" s="1"/>
      <c r="H25" s="24"/>
    </row>
    <row r="26" spans="1:8">
      <c r="A26" s="5" t="s">
        <v>26</v>
      </c>
      <c r="B26" s="16">
        <v>2.4</v>
      </c>
      <c r="C26" s="28">
        <v>68800</v>
      </c>
      <c r="D26" s="41">
        <f>B26/C26*1000000</f>
        <v>34.883720930232556</v>
      </c>
      <c r="E26" s="42">
        <f>RANK(D26,$D$8:$D$64,0)+COUNTIF($D$8:D26,D26)-1</f>
        <v>26</v>
      </c>
      <c r="H26" s="24"/>
    </row>
    <row r="27" spans="1:8">
      <c r="A27" s="5" t="s">
        <v>27</v>
      </c>
      <c r="B27" s="16">
        <v>31.7</v>
      </c>
      <c r="C27" s="28">
        <v>914000</v>
      </c>
      <c r="D27" s="41">
        <f t="shared" ref="D27:D38" si="1">B27/C27*1000000</f>
        <v>34.682713347921222</v>
      </c>
      <c r="E27" s="42">
        <f>RANK(D27,$D$8:$D$64,0)+COUNTIF($D$8:D27,D27)-1</f>
        <v>27</v>
      </c>
      <c r="H27" s="24"/>
    </row>
    <row r="28" spans="1:8">
      <c r="A28" s="5" t="s">
        <v>28</v>
      </c>
      <c r="B28" s="16">
        <v>146.69999999999999</v>
      </c>
      <c r="C28" s="28">
        <v>3976600</v>
      </c>
      <c r="D28" s="41">
        <f t="shared" si="1"/>
        <v>36.890811245787859</v>
      </c>
      <c r="E28" s="42">
        <f>RANK(D28,$D$8:$D$64,0)+COUNTIF($D$8:D28,D28)-1</f>
        <v>14</v>
      </c>
      <c r="H28" s="24"/>
    </row>
    <row r="29" spans="1:8">
      <c r="A29" s="5" t="s">
        <v>29</v>
      </c>
      <c r="B29" s="16">
        <v>28.8</v>
      </c>
      <c r="C29" s="28">
        <v>792000</v>
      </c>
      <c r="D29" s="41">
        <f t="shared" si="1"/>
        <v>36.363636363636367</v>
      </c>
      <c r="E29" s="42">
        <f>RANK(D29,$D$8:$D$64,0)+COUNTIF($D$8:D29,D29)-1</f>
        <v>16</v>
      </c>
      <c r="H29" s="24"/>
    </row>
    <row r="30" spans="1:8">
      <c r="A30" s="6" t="s">
        <v>30</v>
      </c>
      <c r="B30" s="17">
        <v>4.5999999999999996</v>
      </c>
      <c r="C30" s="29">
        <v>124600</v>
      </c>
      <c r="D30" s="40">
        <f t="shared" si="1"/>
        <v>36.918138041733542</v>
      </c>
      <c r="E30" s="1">
        <f>RANK(D30,$D$8:$D$64,0)+COUNTIF($D$8:D30,D30)-1</f>
        <v>13</v>
      </c>
      <c r="H30" s="24"/>
    </row>
    <row r="31" spans="1:8">
      <c r="A31" s="6" t="s">
        <v>31</v>
      </c>
      <c r="B31" s="17">
        <v>7.2</v>
      </c>
      <c r="C31" s="29">
        <v>222200</v>
      </c>
      <c r="D31" s="40">
        <f t="shared" si="1"/>
        <v>32.403240324032403</v>
      </c>
      <c r="E31" s="1">
        <f>RANK(D31,$D$8:$D$64,0)+COUNTIF($D$8:D31,D31)-1</f>
        <v>43</v>
      </c>
      <c r="H31" s="24"/>
    </row>
    <row r="32" spans="1:8">
      <c r="A32" s="6" t="s">
        <v>32</v>
      </c>
      <c r="B32" s="17">
        <v>4.3</v>
      </c>
      <c r="C32" s="29">
        <v>129699.99999999999</v>
      </c>
      <c r="D32" s="40">
        <f t="shared" si="1"/>
        <v>33.153430994602935</v>
      </c>
      <c r="E32" s="1">
        <f>RANK(D32,$D$8:$D$64,0)+COUNTIF($D$8:D32,D32)-1</f>
        <v>38</v>
      </c>
      <c r="H32" s="24"/>
    </row>
    <row r="33" spans="1:8">
      <c r="A33" s="6" t="s">
        <v>33</v>
      </c>
      <c r="B33" s="17">
        <v>12.2</v>
      </c>
      <c r="C33" s="29">
        <v>361900</v>
      </c>
      <c r="D33" s="40">
        <f t="shared" si="1"/>
        <v>33.710969881182642</v>
      </c>
      <c r="E33" s="1">
        <f>RANK(D33,$D$8:$D$64,0)+COUNTIF($D$8:D33,D33)-1</f>
        <v>34</v>
      </c>
      <c r="H33" s="24"/>
    </row>
    <row r="34" spans="1:8">
      <c r="A34" s="5" t="s">
        <v>34</v>
      </c>
      <c r="B34" s="16">
        <v>7.7</v>
      </c>
      <c r="C34" s="28">
        <v>229900</v>
      </c>
      <c r="D34" s="41">
        <f t="shared" si="1"/>
        <v>33.492822966507184</v>
      </c>
      <c r="E34" s="42">
        <f>RANK(D34,$D$8:$D$64,0)+COUNTIF($D$8:D34,D34)-1</f>
        <v>36</v>
      </c>
      <c r="H34" s="24"/>
    </row>
    <row r="35" spans="1:8">
      <c r="A35" s="5" t="s">
        <v>35</v>
      </c>
      <c r="B35" s="16">
        <v>20</v>
      </c>
      <c r="C35" s="28">
        <v>540700</v>
      </c>
      <c r="D35" s="41">
        <f t="shared" si="1"/>
        <v>36.989088218975397</v>
      </c>
      <c r="E35" s="42">
        <f>RANK(D35,$D$8:$D$64,0)+COUNTIF($D$8:D35,D35)-1</f>
        <v>12</v>
      </c>
      <c r="H35" s="24"/>
    </row>
    <row r="36" spans="1:8">
      <c r="A36" s="5" t="s">
        <v>36</v>
      </c>
      <c r="B36" s="16">
        <v>10.5</v>
      </c>
      <c r="C36" s="28">
        <v>320600</v>
      </c>
      <c r="D36" s="41">
        <f t="shared" si="1"/>
        <v>32.751091703056765</v>
      </c>
      <c r="E36" s="42">
        <f>RANK(D36,$D$8:$D$64,0)+COUNTIF($D$8:D36,D36)-1</f>
        <v>40</v>
      </c>
      <c r="H36" s="24"/>
    </row>
    <row r="37" spans="1:8">
      <c r="A37" s="5" t="s">
        <v>37</v>
      </c>
      <c r="B37" s="16">
        <v>28.4</v>
      </c>
      <c r="C37" s="28">
        <v>797500</v>
      </c>
      <c r="D37" s="41">
        <f t="shared" si="1"/>
        <v>35.611285266457678</v>
      </c>
      <c r="E37" s="42">
        <f>RANK(D37,$D$8:$D$64,0)+COUNTIF($D$8:D37,D37)-1</f>
        <v>23</v>
      </c>
      <c r="H37" s="24"/>
    </row>
    <row r="38" spans="1:8">
      <c r="A38" s="8" t="s">
        <v>38</v>
      </c>
      <c r="B38" s="19">
        <v>1.7</v>
      </c>
      <c r="C38" s="31">
        <v>56000</v>
      </c>
      <c r="D38" s="45">
        <f t="shared" si="1"/>
        <v>30.357142857142858</v>
      </c>
      <c r="E38" s="46">
        <f>RANK(D38,$D$8:$D$64,0)+COUNTIF($D$8:D38,D38)-1</f>
        <v>51</v>
      </c>
      <c r="H38" s="24"/>
    </row>
    <row r="39" spans="1:8">
      <c r="A39" s="4" t="s">
        <v>39</v>
      </c>
      <c r="B39" s="14">
        <f>SUM(B41:B52)</f>
        <v>322.09999999999997</v>
      </c>
      <c r="C39" s="26">
        <v>9439999.9999999981</v>
      </c>
      <c r="D39" s="40">
        <f>(B39/C39)*1000000</f>
        <v>34.120762711864408</v>
      </c>
      <c r="E39" s="1"/>
      <c r="H39" s="24"/>
    </row>
    <row r="40" spans="1:8">
      <c r="A40" s="4" t="s">
        <v>8</v>
      </c>
      <c r="B40" s="14">
        <f>(B39/B5)*100</f>
        <v>21.175465123923477</v>
      </c>
      <c r="C40" s="26">
        <v>22152.136367049628</v>
      </c>
      <c r="D40" s="40"/>
      <c r="E40" s="1"/>
      <c r="H40" s="24"/>
    </row>
    <row r="41" spans="1:8">
      <c r="A41" s="5" t="s">
        <v>40</v>
      </c>
      <c r="B41" s="16">
        <v>61.8</v>
      </c>
      <c r="C41" s="28">
        <v>1641700</v>
      </c>
      <c r="D41" s="41">
        <f>B41/C41*1000000</f>
        <v>37.643905707498327</v>
      </c>
      <c r="E41" s="42">
        <f>RANK(D41,$D$8:$D$64,0)+COUNTIF($D$8:D41,D41)-1</f>
        <v>6</v>
      </c>
      <c r="H41" s="24"/>
    </row>
    <row r="42" spans="1:8">
      <c r="A42" s="5" t="s">
        <v>41</v>
      </c>
      <c r="B42" s="16">
        <v>29.5</v>
      </c>
      <c r="C42" s="28">
        <v>915900</v>
      </c>
      <c r="D42" s="41">
        <f t="shared" ref="D42:D51" si="2">B42/C42*1000000</f>
        <v>32.208756414455721</v>
      </c>
      <c r="E42" s="42">
        <f>RANK(D42,$D$8:$D$64,0)+COUNTIF($D$8:D42,D42)-1</f>
        <v>45</v>
      </c>
      <c r="H42" s="24"/>
    </row>
    <row r="43" spans="1:8">
      <c r="A43" s="5" t="s">
        <v>42</v>
      </c>
      <c r="B43" s="16">
        <v>13.1</v>
      </c>
      <c r="C43" s="28">
        <v>437500</v>
      </c>
      <c r="D43" s="41">
        <f t="shared" si="2"/>
        <v>29.94285714285714</v>
      </c>
      <c r="E43" s="42">
        <f>RANK(D43,$D$8:$D$64,0)+COUNTIF($D$8:D43,D43)-1</f>
        <v>53</v>
      </c>
      <c r="H43" s="24"/>
    </row>
    <row r="44" spans="1:8">
      <c r="A44" s="5" t="s">
        <v>43</v>
      </c>
      <c r="B44" s="16">
        <v>12.5</v>
      </c>
      <c r="C44" s="28">
        <v>388700</v>
      </c>
      <c r="D44" s="41">
        <f t="shared" si="2"/>
        <v>32.158476974530487</v>
      </c>
      <c r="E44" s="42">
        <f>RANK(D44,$D$8:$D$64,0)+COUNTIF($D$8:D44,D44)-1</f>
        <v>46</v>
      </c>
      <c r="F44" s="9"/>
      <c r="H44" s="24"/>
    </row>
    <row r="45" spans="1:8">
      <c r="A45" s="6" t="s">
        <v>44</v>
      </c>
      <c r="B45" s="17">
        <v>50.5</v>
      </c>
      <c r="C45" s="29">
        <v>1411000</v>
      </c>
      <c r="D45" s="40">
        <f t="shared" si="2"/>
        <v>35.790219702338767</v>
      </c>
      <c r="E45" s="1">
        <f>RANK(D45,$D$8:$D$64,0)+COUNTIF($D$8:D45,D45)-1</f>
        <v>22</v>
      </c>
      <c r="F45" s="9"/>
      <c r="H45" s="24"/>
    </row>
    <row r="46" spans="1:8">
      <c r="A46" s="6" t="s">
        <v>45</v>
      </c>
      <c r="B46" s="17">
        <v>26.7</v>
      </c>
      <c r="C46" s="29">
        <v>800700</v>
      </c>
      <c r="D46" s="40">
        <f t="shared" si="2"/>
        <v>33.345822405395275</v>
      </c>
      <c r="E46" s="1">
        <f>RANK(D46,$D$8:$D$64,0)+COUNTIF($D$8:D46,D46)-1</f>
        <v>37</v>
      </c>
      <c r="F46" s="9"/>
      <c r="H46" s="24"/>
    </row>
    <row r="47" spans="1:8">
      <c r="A47" s="6" t="s">
        <v>46</v>
      </c>
      <c r="B47" s="17">
        <v>29.1</v>
      </c>
      <c r="C47" s="29">
        <v>839400</v>
      </c>
      <c r="D47" s="40">
        <f t="shared" si="2"/>
        <v>34.66761972837741</v>
      </c>
      <c r="E47" s="1">
        <f>RANK(D47,$D$8:$D$64,0)+COUNTIF($D$8:D47,D47)-1</f>
        <v>28</v>
      </c>
      <c r="F47" s="9"/>
      <c r="H47" s="24"/>
    </row>
    <row r="48" spans="1:8">
      <c r="A48" s="6" t="s">
        <v>47</v>
      </c>
      <c r="B48" s="17">
        <v>7.9</v>
      </c>
      <c r="C48" s="29">
        <v>252100</v>
      </c>
      <c r="D48" s="40">
        <f t="shared" si="2"/>
        <v>31.336771122570411</v>
      </c>
      <c r="E48" s="1">
        <f>RANK(D48,$D$8:$D$64,0)+COUNTIF($D$8:D48,D48)-1</f>
        <v>48</v>
      </c>
      <c r="F48" s="9"/>
      <c r="H48" s="24"/>
    </row>
    <row r="49" spans="1:11">
      <c r="A49" s="5" t="s">
        <v>48</v>
      </c>
      <c r="B49" s="16">
        <v>2.6</v>
      </c>
      <c r="C49" s="28">
        <v>89900</v>
      </c>
      <c r="D49" s="41">
        <f t="shared" si="2"/>
        <v>28.9210233592881</v>
      </c>
      <c r="E49" s="42">
        <f>RANK(D49,$D$8:$D$64,0)+COUNTIF($D$8:D49,D49)-1</f>
        <v>54</v>
      </c>
      <c r="F49" s="9"/>
      <c r="H49" s="24"/>
    </row>
    <row r="50" spans="1:11">
      <c r="A50" s="5" t="s">
        <v>49</v>
      </c>
      <c r="B50" s="16">
        <v>61.5</v>
      </c>
      <c r="C50" s="28">
        <v>1807500</v>
      </c>
      <c r="D50" s="41">
        <f t="shared" si="2"/>
        <v>34.024896265560166</v>
      </c>
      <c r="E50" s="42">
        <f>RANK(D50,$D$8:$D$64,0)+COUNTIF($D$8:D50,D50)-1</f>
        <v>31</v>
      </c>
      <c r="F50" s="9"/>
      <c r="H50" s="24"/>
    </row>
    <row r="51" spans="1:11">
      <c r="A51" s="5" t="s">
        <v>50</v>
      </c>
      <c r="B51" s="16">
        <v>3.6</v>
      </c>
      <c r="C51" s="28">
        <v>120100</v>
      </c>
      <c r="D51" s="41">
        <f t="shared" si="2"/>
        <v>29.975020815986678</v>
      </c>
      <c r="E51" s="42">
        <f>RANK(D51,$D$8:$D$64,0)+COUNTIF($D$8:D51,D51)-1</f>
        <v>52</v>
      </c>
      <c r="F51" s="9"/>
      <c r="H51" s="24"/>
    </row>
    <row r="52" spans="1:11">
      <c r="A52" s="8" t="s">
        <v>51</v>
      </c>
      <c r="B52" s="19">
        <v>23.3</v>
      </c>
      <c r="C52" s="31">
        <v>735500</v>
      </c>
      <c r="D52" s="45">
        <f>B52/C52*1000000</f>
        <v>31.679129843643778</v>
      </c>
      <c r="E52" s="46">
        <f>RANK(D52,$D$8:$D$64,0)+COUNTIF($D$8:D52,D52)-1</f>
        <v>47</v>
      </c>
      <c r="F52" s="9"/>
      <c r="H52" s="24"/>
    </row>
    <row r="53" spans="1:11">
      <c r="A53" s="4" t="s">
        <v>52</v>
      </c>
      <c r="B53" s="14">
        <f>SUM(B55:B63)</f>
        <v>274</v>
      </c>
      <c r="C53" s="26">
        <v>7647300</v>
      </c>
      <c r="D53" s="40">
        <f>(B53/C53)*1000000</f>
        <v>35.829639219070778</v>
      </c>
      <c r="E53" s="1"/>
      <c r="H53" s="24"/>
    </row>
    <row r="54" spans="1:11">
      <c r="A54" s="4" t="s">
        <v>8</v>
      </c>
      <c r="B54" s="14">
        <f>(B53/B5)*100</f>
        <v>18.013279863256855</v>
      </c>
      <c r="C54" s="26">
        <v>17945.342419463843</v>
      </c>
      <c r="D54" s="40"/>
      <c r="E54" s="1"/>
      <c r="H54" s="24"/>
    </row>
    <row r="55" spans="1:11">
      <c r="A55" s="5" t="s">
        <v>53</v>
      </c>
      <c r="B55" s="16">
        <v>18.3</v>
      </c>
      <c r="C55" s="28">
        <v>517000</v>
      </c>
      <c r="D55" s="41">
        <f>B55/C55*1000000</f>
        <v>35.396518375241783</v>
      </c>
      <c r="E55" s="42">
        <f>RANK(D55,$D$8:$D$64,0)+COUNTIF($D$8:D55,D55)-1</f>
        <v>24</v>
      </c>
      <c r="H55" s="24"/>
    </row>
    <row r="56" spans="1:11">
      <c r="A56" s="5" t="s">
        <v>54</v>
      </c>
      <c r="B56" s="16">
        <v>6.4</v>
      </c>
      <c r="C56" s="28">
        <v>190600</v>
      </c>
      <c r="D56" s="41">
        <f t="shared" ref="D56:D64" si="3">B56/C56*1000000</f>
        <v>33.578174186778597</v>
      </c>
      <c r="E56" s="42">
        <f>RANK(D56,$D$8:$D$64,0)+COUNTIF($D$8:D56,D56)-1</f>
        <v>35</v>
      </c>
      <c r="H56" s="24"/>
    </row>
    <row r="57" spans="1:11">
      <c r="A57" s="5" t="s">
        <v>55</v>
      </c>
      <c r="B57" s="16">
        <v>31.8</v>
      </c>
      <c r="C57" s="28">
        <v>923700</v>
      </c>
      <c r="D57" s="41">
        <f t="shared" si="3"/>
        <v>34.426761935693413</v>
      </c>
      <c r="E57" s="42">
        <f>RANK(D57,$D$8:$D$64,0)+COUNTIF($D$8:D57,D57)-1</f>
        <v>29</v>
      </c>
      <c r="H57" s="24"/>
      <c r="K57" s="23"/>
    </row>
    <row r="58" spans="1:11">
      <c r="A58" s="5" t="s">
        <v>56</v>
      </c>
      <c r="B58" s="16">
        <v>6.6</v>
      </c>
      <c r="C58" s="28">
        <v>194800</v>
      </c>
      <c r="D58" s="41">
        <f t="shared" si="3"/>
        <v>33.880903490759756</v>
      </c>
      <c r="E58" s="42">
        <f>RANK(D58,$D$8:$D$64,0)+COUNTIF($D$8:D58,D58)-1</f>
        <v>32</v>
      </c>
      <c r="H58" s="24"/>
    </row>
    <row r="59" spans="1:11">
      <c r="A59" s="6" t="s">
        <v>57</v>
      </c>
      <c r="B59" s="17">
        <v>44.4</v>
      </c>
      <c r="C59" s="29">
        <v>1235600</v>
      </c>
      <c r="D59" s="40">
        <f t="shared" si="3"/>
        <v>35.933959210100355</v>
      </c>
      <c r="E59" s="1">
        <f>RANK(D59,$D$8:$D$64,0)+COUNTIF($D$8:D59,D59)-1</f>
        <v>18</v>
      </c>
      <c r="H59" s="24"/>
    </row>
    <row r="60" spans="1:11">
      <c r="A60" s="6" t="s">
        <v>58</v>
      </c>
      <c r="B60" s="17">
        <v>93.3</v>
      </c>
      <c r="C60" s="29">
        <v>2492400</v>
      </c>
      <c r="D60" s="40">
        <f t="shared" si="3"/>
        <v>37.433798748194512</v>
      </c>
      <c r="E60" s="1">
        <f>RANK(D60,$D$8:$D$64,0)+COUNTIF($D$8:D60,D60)-1</f>
        <v>9</v>
      </c>
      <c r="H60" s="24"/>
    </row>
    <row r="61" spans="1:11">
      <c r="A61" s="6" t="s">
        <v>59</v>
      </c>
      <c r="B61" s="17">
        <v>65.5</v>
      </c>
      <c r="C61" s="29">
        <v>1866300</v>
      </c>
      <c r="D61" s="40">
        <f t="shared" si="3"/>
        <v>35.096179606708461</v>
      </c>
      <c r="E61" s="1">
        <f>RANK(D61,$D$8:$D$64,0)+COUNTIF($D$8:D61,D61)-1</f>
        <v>25</v>
      </c>
      <c r="H61" s="24"/>
    </row>
    <row r="62" spans="1:11">
      <c r="A62" s="6" t="s">
        <v>60</v>
      </c>
      <c r="B62" s="17">
        <v>4.8</v>
      </c>
      <c r="C62" s="29">
        <v>148500</v>
      </c>
      <c r="D62" s="40">
        <f t="shared" si="3"/>
        <v>32.323232323232325</v>
      </c>
      <c r="E62" s="1">
        <f>RANK(D62,$D$8:$D$64,0)+COUNTIF($D$8:D62,D62)-1</f>
        <v>44</v>
      </c>
      <c r="H62" s="24"/>
    </row>
    <row r="63" spans="1:11">
      <c r="A63" s="6" t="s">
        <v>61</v>
      </c>
      <c r="B63" s="17">
        <v>2.9</v>
      </c>
      <c r="C63" s="29">
        <v>78400</v>
      </c>
      <c r="D63" s="40">
        <f t="shared" si="3"/>
        <v>36.989795918367349</v>
      </c>
      <c r="E63" s="1">
        <f>RANK(D63,$D$8:$D$64,0)+COUNTIF($D$8:D63,D63)-1</f>
        <v>11</v>
      </c>
      <c r="H63" s="24"/>
    </row>
    <row r="64" spans="1:11">
      <c r="A64" s="35" t="s">
        <v>62</v>
      </c>
      <c r="B64" s="36">
        <v>6.4</v>
      </c>
      <c r="C64" s="37">
        <v>119000</v>
      </c>
      <c r="D64" s="47">
        <f t="shared" si="3"/>
        <v>53.781512605042018</v>
      </c>
      <c r="E64" s="48">
        <f>RANK(D64,$D$8:$D$64,0)+COUNTIF($D$8:D64,D64)-1</f>
        <v>1</v>
      </c>
      <c r="H64" s="24"/>
    </row>
    <row r="66" spans="1:17" ht="27" customHeight="1">
      <c r="A66" s="53" t="s">
        <v>63</v>
      </c>
      <c r="B66" s="50"/>
      <c r="C66" s="50"/>
      <c r="D66" s="50"/>
      <c r="E66" s="50"/>
      <c r="F66" s="50"/>
      <c r="G66" s="50"/>
      <c r="H66" s="50"/>
      <c r="I66" s="50"/>
      <c r="J66" s="50"/>
      <c r="K66" s="50"/>
      <c r="L66" s="50"/>
      <c r="M66" s="50"/>
      <c r="N66" s="50"/>
      <c r="O66" s="50"/>
      <c r="P66" s="50"/>
      <c r="Q66" s="50"/>
    </row>
    <row r="67" spans="1:17" ht="6.75" customHeight="1">
      <c r="A67" s="1"/>
    </row>
    <row r="68" spans="1:17">
      <c r="A68" s="22" t="s">
        <v>64</v>
      </c>
    </row>
    <row r="69" spans="1:17" ht="6.75" customHeight="1">
      <c r="A69" s="22"/>
    </row>
    <row r="70" spans="1:17">
      <c r="A70" s="49" t="s">
        <v>65</v>
      </c>
      <c r="B70" s="50"/>
      <c r="C70" s="50"/>
      <c r="D70" s="50"/>
      <c r="E70" s="50"/>
      <c r="F70" s="50"/>
      <c r="G70" s="50"/>
      <c r="H70" s="50"/>
      <c r="I70" s="50"/>
      <c r="J70" s="50"/>
      <c r="K70" s="50"/>
      <c r="L70" s="50"/>
      <c r="M70" s="50"/>
      <c r="N70" s="50"/>
      <c r="O70" s="50"/>
      <c r="P70" s="50"/>
      <c r="Q70" s="50"/>
    </row>
    <row r="71" spans="1:17" ht="6.75" customHeight="1">
      <c r="A71" s="22"/>
    </row>
    <row r="72" spans="1:17">
      <c r="A72" s="1" t="s">
        <v>66</v>
      </c>
    </row>
    <row r="73" spans="1:17" ht="6.75" customHeight="1">
      <c r="A73" s="1"/>
    </row>
    <row r="74" spans="1:17">
      <c r="A74" s="1" t="s">
        <v>67</v>
      </c>
    </row>
    <row r="75" spans="1:17">
      <c r="Q75" s="34">
        <v>45551</v>
      </c>
    </row>
    <row r="76" spans="1:17" ht="15">
      <c r="A76" s="51"/>
      <c r="B76" s="52"/>
      <c r="C76" s="52"/>
      <c r="D76" s="52"/>
      <c r="E76" s="52"/>
      <c r="F76" s="52"/>
      <c r="G76" s="52"/>
    </row>
  </sheetData>
  <mergeCells count="3">
    <mergeCell ref="A70:Q70"/>
    <mergeCell ref="A76:G76"/>
    <mergeCell ref="A66:Q66"/>
  </mergeCells>
  <pageMargins left="0.7" right="0.7" top="0.75" bottom="0.75" header="0.3" footer="0.3"/>
  <ignoredErrors>
    <ignoredError sqref="B5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97918-6817-4B48-8126-A4171D0DA37C}">
  <sheetPr>
    <tabColor rgb="FF690202"/>
  </sheetPr>
  <dimension ref="A1:Q78"/>
  <sheetViews>
    <sheetView tabSelected="1" topLeftCell="A58" workbookViewId="0">
      <selection activeCell="P79" sqref="P79"/>
    </sheetView>
  </sheetViews>
  <sheetFormatPr defaultRowHeight="14.25"/>
  <cols>
    <col min="1" max="1" width="18.85546875" style="55" customWidth="1"/>
    <col min="2" max="16" width="13.7109375" style="55" customWidth="1"/>
    <col min="17" max="16384" width="9.140625" style="55"/>
  </cols>
  <sheetData>
    <row r="1" spans="1:16">
      <c r="A1" s="54" t="s">
        <v>68</v>
      </c>
    </row>
    <row r="2" spans="1:16">
      <c r="A2" s="20" t="s">
        <v>69</v>
      </c>
    </row>
    <row r="3" spans="1:16">
      <c r="A3" s="54"/>
    </row>
    <row r="4" spans="1:16">
      <c r="A4" s="56" t="s">
        <v>70</v>
      </c>
      <c r="B4" s="57" t="s">
        <v>71</v>
      </c>
      <c r="C4" s="58"/>
      <c r="D4" s="59"/>
      <c r="E4" s="57" t="s">
        <v>72</v>
      </c>
      <c r="F4" s="58"/>
      <c r="G4" s="59"/>
      <c r="H4" s="57" t="s">
        <v>73</v>
      </c>
      <c r="I4" s="58"/>
      <c r="J4" s="59"/>
      <c r="K4" s="57" t="s">
        <v>74</v>
      </c>
      <c r="L4" s="58"/>
      <c r="M4" s="59"/>
      <c r="N4" s="57" t="s">
        <v>75</v>
      </c>
      <c r="O4" s="58"/>
      <c r="P4" s="60"/>
    </row>
    <row r="5" spans="1:16" ht="24">
      <c r="A5" s="61"/>
      <c r="B5" s="62" t="s">
        <v>76</v>
      </c>
      <c r="C5" s="62" t="s">
        <v>3</v>
      </c>
      <c r="D5" s="62" t="s">
        <v>77</v>
      </c>
      <c r="E5" s="62" t="s">
        <v>76</v>
      </c>
      <c r="F5" s="62" t="s">
        <v>3</v>
      </c>
      <c r="G5" s="62" t="s">
        <v>77</v>
      </c>
      <c r="H5" s="62" t="s">
        <v>76</v>
      </c>
      <c r="I5" s="62" t="s">
        <v>3</v>
      </c>
      <c r="J5" s="62" t="s">
        <v>77</v>
      </c>
      <c r="K5" s="62" t="s">
        <v>76</v>
      </c>
      <c r="L5" s="62" t="s">
        <v>3</v>
      </c>
      <c r="M5" s="62" t="s">
        <v>77</v>
      </c>
      <c r="N5" s="62" t="s">
        <v>76</v>
      </c>
      <c r="O5" s="62" t="s">
        <v>3</v>
      </c>
      <c r="P5" s="63" t="s">
        <v>78</v>
      </c>
    </row>
    <row r="6" spans="1:16">
      <c r="A6" s="64" t="s">
        <v>6</v>
      </c>
      <c r="B6" s="65">
        <f>SUM(B9:B24,B27:B39,B42:B53,B56:B65)</f>
        <v>99.450000000000017</v>
      </c>
      <c r="C6" s="66">
        <v>7055900.0000000019</v>
      </c>
      <c r="D6" s="67">
        <f>(B6/C6)*1000000</f>
        <v>14.094587508326365</v>
      </c>
      <c r="E6" s="68">
        <f>SUM(E9:E24,E27:E39,E42:E53,E56:E65)</f>
        <v>486.18000000000012</v>
      </c>
      <c r="F6" s="66">
        <v>14807300</v>
      </c>
      <c r="G6" s="67">
        <f>(E6/F6)*1000000</f>
        <v>32.833804947559656</v>
      </c>
      <c r="H6" s="69">
        <f>SUM(H9:H24,H27:H39,H42:H53,H56:H65)</f>
        <v>587.18000000000006</v>
      </c>
      <c r="I6" s="66">
        <v>13041100.000000006</v>
      </c>
      <c r="J6" s="67">
        <f>(H6/I6)*1000000</f>
        <v>45.025342954198635</v>
      </c>
      <c r="K6" s="69">
        <f>SUM(K9:K24,K27:K39,K42:K53,K56:K65)</f>
        <v>253.19999999999993</v>
      </c>
      <c r="L6" s="66">
        <v>5527299.9999999991</v>
      </c>
      <c r="M6" s="67">
        <f>(K6/L6)*1000000</f>
        <v>45.80898449514229</v>
      </c>
      <c r="N6" s="70">
        <f>SUM(N9:N24,N27:N39,N42:N53,N56:N65)</f>
        <v>94.749999999999986</v>
      </c>
      <c r="O6" s="66">
        <v>2154600.0000000005</v>
      </c>
      <c r="P6" s="71">
        <f>(N6/O6)*1000000</f>
        <v>43.975679940592201</v>
      </c>
    </row>
    <row r="7" spans="1:16">
      <c r="A7" s="64" t="s">
        <v>7</v>
      </c>
      <c r="B7" s="72">
        <f>SUM(B9:B24)</f>
        <v>36.35</v>
      </c>
      <c r="C7" s="66">
        <v>2638100</v>
      </c>
      <c r="D7" s="73">
        <f>(B7/C7)*1000000</f>
        <v>13.778855994844776</v>
      </c>
      <c r="E7" s="74">
        <f>SUM(E9:E24)</f>
        <v>186.13</v>
      </c>
      <c r="F7" s="66">
        <v>5705000.0000000009</v>
      </c>
      <c r="G7" s="73">
        <f>(E7/F7)*1000000</f>
        <v>32.625766871165638</v>
      </c>
      <c r="H7" s="74">
        <f>SUM(H9:H24)</f>
        <v>248.42999999999998</v>
      </c>
      <c r="I7" s="66">
        <v>5417500.0000000009</v>
      </c>
      <c r="J7" s="73">
        <f>(H7/I7)*1000000</f>
        <v>45.856945085371471</v>
      </c>
      <c r="K7" s="74">
        <f>SUM(K9:K24)</f>
        <v>105.68999999999998</v>
      </c>
      <c r="L7" s="66">
        <v>2280200</v>
      </c>
      <c r="M7" s="73">
        <f>(K7/L7)*1000000</f>
        <v>46.351197263397943</v>
      </c>
      <c r="N7" s="72">
        <f>SUM(N9:N24)</f>
        <v>35.870000000000005</v>
      </c>
      <c r="O7" s="66">
        <v>821900</v>
      </c>
      <c r="P7" s="75">
        <f>(N7/O7)*1000000</f>
        <v>43.642778926876751</v>
      </c>
    </row>
    <row r="8" spans="1:16">
      <c r="A8" s="64" t="s">
        <v>8</v>
      </c>
      <c r="B8" s="72">
        <f>(B7/B6)*100</f>
        <v>36.551030668677726</v>
      </c>
      <c r="C8" s="66">
        <v>37388.568432092288</v>
      </c>
      <c r="D8" s="73"/>
      <c r="E8" s="74">
        <f t="shared" ref="E8:P8" si="0">(E7/E6)*100</f>
        <v>38.284174585544442</v>
      </c>
      <c r="F8" s="66">
        <v>38528.293476866143</v>
      </c>
      <c r="G8" s="73"/>
      <c r="H8" s="74">
        <f t="shared" si="0"/>
        <v>42.309002350216282</v>
      </c>
      <c r="I8" s="66">
        <v>41541.741110795854</v>
      </c>
      <c r="J8" s="73"/>
      <c r="K8" s="74">
        <f t="shared" si="0"/>
        <v>41.741706161137444</v>
      </c>
      <c r="L8" s="66">
        <v>41253.414868018743</v>
      </c>
      <c r="M8" s="73"/>
      <c r="N8" s="72">
        <f t="shared" si="0"/>
        <v>37.857519788918218</v>
      </c>
      <c r="O8" s="66">
        <v>38146.291655063578</v>
      </c>
      <c r="P8" s="75"/>
    </row>
    <row r="9" spans="1:16">
      <c r="A9" s="76" t="s">
        <v>9</v>
      </c>
      <c r="B9" s="77">
        <v>1.52</v>
      </c>
      <c r="C9" s="78">
        <v>107400</v>
      </c>
      <c r="D9" s="79">
        <f>(B9/C9)*1000000</f>
        <v>14.152700186219739</v>
      </c>
      <c r="E9" s="80">
        <v>6.98</v>
      </c>
      <c r="F9" s="78">
        <v>213600</v>
      </c>
      <c r="G9" s="79">
        <f>(E9/F9)*1000000</f>
        <v>32.677902621722851</v>
      </c>
      <c r="H9" s="80">
        <v>9.86</v>
      </c>
      <c r="I9" s="78">
        <v>208900</v>
      </c>
      <c r="J9" s="79">
        <f>(H9/I9)*1000000</f>
        <v>47.199617041646718</v>
      </c>
      <c r="K9" s="80">
        <v>4.21</v>
      </c>
      <c r="L9" s="78">
        <v>90200</v>
      </c>
      <c r="M9" s="79">
        <f>(K9/L9)*1000000</f>
        <v>46.674057649667404</v>
      </c>
      <c r="N9" s="77">
        <v>1.31</v>
      </c>
      <c r="O9" s="78">
        <v>32400</v>
      </c>
      <c r="P9" s="81">
        <f>(N9/O9)*1000000</f>
        <v>40.432098765432102</v>
      </c>
    </row>
    <row r="10" spans="1:16">
      <c r="A10" s="76" t="s">
        <v>10</v>
      </c>
      <c r="B10" s="77">
        <v>0.82</v>
      </c>
      <c r="C10" s="78">
        <v>63100</v>
      </c>
      <c r="D10" s="79">
        <f t="shared" ref="D10:D24" si="1">(B10/C10)*1000000</f>
        <v>12.99524564183835</v>
      </c>
      <c r="E10" s="80">
        <v>3.95</v>
      </c>
      <c r="F10" s="78">
        <v>135100</v>
      </c>
      <c r="G10" s="79">
        <f t="shared" ref="G10:G24" si="2">(E10/F10)*1000000</f>
        <v>29.237601776461879</v>
      </c>
      <c r="H10" s="80">
        <v>5.73</v>
      </c>
      <c r="I10" s="78">
        <v>135300</v>
      </c>
      <c r="J10" s="79">
        <f t="shared" ref="J10:J24" si="3">(H10/I10)*1000000</f>
        <v>42.350332594235034</v>
      </c>
      <c r="K10" s="80">
        <v>2.09</v>
      </c>
      <c r="L10" s="78">
        <v>51000</v>
      </c>
      <c r="M10" s="79">
        <f t="shared" ref="M10:M24" si="4">(K10/L10)*1000000</f>
        <v>40.980392156862742</v>
      </c>
      <c r="N10" s="77">
        <v>0.64</v>
      </c>
      <c r="O10" s="78">
        <v>17000</v>
      </c>
      <c r="P10" s="81">
        <f t="shared" ref="P10:P24" si="5">(N10/O10)*1000000</f>
        <v>37.647058823529413</v>
      </c>
    </row>
    <row r="11" spans="1:16">
      <c r="A11" s="76" t="s">
        <v>11</v>
      </c>
      <c r="B11" s="77">
        <v>0.36</v>
      </c>
      <c r="C11" s="78">
        <v>24200</v>
      </c>
      <c r="D11" s="79">
        <f t="shared" si="1"/>
        <v>14.876033057851238</v>
      </c>
      <c r="E11" s="80">
        <v>1.48</v>
      </c>
      <c r="F11" s="78">
        <v>44500</v>
      </c>
      <c r="G11" s="79">
        <f t="shared" si="2"/>
        <v>33.258426966292134</v>
      </c>
      <c r="H11" s="80">
        <v>1.8</v>
      </c>
      <c r="I11" s="78">
        <v>38900</v>
      </c>
      <c r="J11" s="79">
        <f t="shared" si="3"/>
        <v>46.272493573264782</v>
      </c>
      <c r="K11" s="80">
        <v>0.99</v>
      </c>
      <c r="L11" s="78">
        <v>18800</v>
      </c>
      <c r="M11" s="79">
        <f t="shared" si="4"/>
        <v>52.659574468085104</v>
      </c>
      <c r="N11" s="77">
        <v>0.38</v>
      </c>
      <c r="O11" s="78">
        <v>7300</v>
      </c>
      <c r="P11" s="81">
        <f t="shared" si="5"/>
        <v>52.054794520547944</v>
      </c>
    </row>
    <row r="12" spans="1:16">
      <c r="A12" s="76" t="s">
        <v>12</v>
      </c>
      <c r="B12" s="77">
        <v>4.7</v>
      </c>
      <c r="C12" s="78">
        <v>338800</v>
      </c>
      <c r="D12" s="79">
        <f t="shared" si="1"/>
        <v>13.872491145218419</v>
      </c>
      <c r="E12" s="80">
        <v>31.45</v>
      </c>
      <c r="F12" s="78">
        <v>910500</v>
      </c>
      <c r="G12" s="79">
        <f t="shared" si="2"/>
        <v>34.541460735859417</v>
      </c>
      <c r="H12" s="80">
        <v>42.83</v>
      </c>
      <c r="I12" s="78">
        <v>921200</v>
      </c>
      <c r="J12" s="79">
        <f t="shared" si="3"/>
        <v>46.493703864524527</v>
      </c>
      <c r="K12" s="80">
        <v>17.61</v>
      </c>
      <c r="L12" s="78">
        <v>389000</v>
      </c>
      <c r="M12" s="79">
        <f t="shared" si="4"/>
        <v>45.269922879177379</v>
      </c>
      <c r="N12" s="77">
        <v>6.69</v>
      </c>
      <c r="O12" s="78">
        <v>152000</v>
      </c>
      <c r="P12" s="81">
        <f t="shared" si="5"/>
        <v>44.013157894736842</v>
      </c>
    </row>
    <row r="13" spans="1:16">
      <c r="A13" s="82" t="s">
        <v>13</v>
      </c>
      <c r="B13" s="72">
        <v>3.7</v>
      </c>
      <c r="C13" s="66">
        <v>264900</v>
      </c>
      <c r="D13" s="73">
        <f t="shared" si="1"/>
        <v>13.967534918837298</v>
      </c>
      <c r="E13" s="74">
        <v>19.64</v>
      </c>
      <c r="F13" s="66">
        <v>558200</v>
      </c>
      <c r="G13" s="73">
        <f t="shared" si="2"/>
        <v>35.184521676818349</v>
      </c>
      <c r="H13" s="74">
        <v>28.4</v>
      </c>
      <c r="I13" s="66">
        <v>541600</v>
      </c>
      <c r="J13" s="73">
        <f t="shared" si="3"/>
        <v>52.437223042836038</v>
      </c>
      <c r="K13" s="74">
        <v>13.01</v>
      </c>
      <c r="L13" s="66">
        <v>241500</v>
      </c>
      <c r="M13" s="73">
        <f t="shared" si="4"/>
        <v>53.871635610766049</v>
      </c>
      <c r="N13" s="72">
        <v>4.2</v>
      </c>
      <c r="O13" s="66">
        <v>83800</v>
      </c>
      <c r="P13" s="75">
        <f t="shared" si="5"/>
        <v>50.119331742243439</v>
      </c>
    </row>
    <row r="14" spans="1:16">
      <c r="A14" s="82" t="s">
        <v>14</v>
      </c>
      <c r="B14" s="72">
        <v>1.3</v>
      </c>
      <c r="C14" s="66">
        <v>93400</v>
      </c>
      <c r="D14" s="73">
        <f t="shared" si="1"/>
        <v>13.918629550321199</v>
      </c>
      <c r="E14" s="74">
        <v>6.51</v>
      </c>
      <c r="F14" s="66">
        <v>210300</v>
      </c>
      <c r="G14" s="73">
        <f t="shared" si="2"/>
        <v>30.955777460770328</v>
      </c>
      <c r="H14" s="74">
        <v>8.2899999999999991</v>
      </c>
      <c r="I14" s="66">
        <v>207400</v>
      </c>
      <c r="J14" s="73">
        <f t="shared" si="3"/>
        <v>39.971070395371264</v>
      </c>
      <c r="K14" s="74">
        <v>3.07</v>
      </c>
      <c r="L14" s="66">
        <v>79000</v>
      </c>
      <c r="M14" s="73">
        <f t="shared" si="4"/>
        <v>38.860759493670884</v>
      </c>
      <c r="N14" s="72">
        <v>0.82</v>
      </c>
      <c r="O14" s="66">
        <v>22900</v>
      </c>
      <c r="P14" s="75">
        <f t="shared" si="5"/>
        <v>35.807860262008731</v>
      </c>
    </row>
    <row r="15" spans="1:16">
      <c r="A15" s="82" t="s">
        <v>15</v>
      </c>
      <c r="B15" s="72">
        <v>1.67</v>
      </c>
      <c r="C15" s="66">
        <v>123100</v>
      </c>
      <c r="D15" s="73">
        <f t="shared" si="1"/>
        <v>13.566206336311939</v>
      </c>
      <c r="E15" s="74">
        <v>7.11</v>
      </c>
      <c r="F15" s="66">
        <v>222900</v>
      </c>
      <c r="G15" s="73">
        <f t="shared" si="2"/>
        <v>31.897711978465683</v>
      </c>
      <c r="H15" s="74">
        <v>9.31</v>
      </c>
      <c r="I15" s="66">
        <v>210000</v>
      </c>
      <c r="J15" s="73">
        <f t="shared" si="3"/>
        <v>44.333333333333336</v>
      </c>
      <c r="K15" s="74">
        <v>3.39</v>
      </c>
      <c r="L15" s="66">
        <v>81500</v>
      </c>
      <c r="M15" s="73">
        <f t="shared" si="4"/>
        <v>41.595092024539881</v>
      </c>
      <c r="N15" s="72">
        <v>1.1499999999999999</v>
      </c>
      <c r="O15" s="66">
        <v>31800</v>
      </c>
      <c r="P15" s="75">
        <f t="shared" si="5"/>
        <v>36.163522012578618</v>
      </c>
    </row>
    <row r="16" spans="1:16">
      <c r="A16" s="82" t="s">
        <v>16</v>
      </c>
      <c r="B16" s="72">
        <v>2.0099999999999998</v>
      </c>
      <c r="C16" s="66">
        <v>134500</v>
      </c>
      <c r="D16" s="73">
        <f t="shared" si="1"/>
        <v>14.944237918215611</v>
      </c>
      <c r="E16" s="74">
        <v>10.49</v>
      </c>
      <c r="F16" s="66">
        <v>281400</v>
      </c>
      <c r="G16" s="73">
        <f t="shared" si="2"/>
        <v>37.277896233120117</v>
      </c>
      <c r="H16" s="74">
        <v>13.73</v>
      </c>
      <c r="I16" s="66">
        <v>257800</v>
      </c>
      <c r="J16" s="73">
        <f t="shared" si="3"/>
        <v>53.258339798293257</v>
      </c>
      <c r="K16" s="74">
        <v>6.92</v>
      </c>
      <c r="L16" s="66">
        <v>123200</v>
      </c>
      <c r="M16" s="73">
        <f t="shared" si="4"/>
        <v>56.168831168831169</v>
      </c>
      <c r="N16" s="72">
        <v>2.77</v>
      </c>
      <c r="O16" s="66">
        <v>51600</v>
      </c>
      <c r="P16" s="75">
        <f t="shared" si="5"/>
        <v>53.682170542635653</v>
      </c>
    </row>
    <row r="17" spans="1:16">
      <c r="A17" s="76" t="s">
        <v>17</v>
      </c>
      <c r="B17" s="77">
        <v>0.88</v>
      </c>
      <c r="C17" s="78">
        <v>67900</v>
      </c>
      <c r="D17" s="79">
        <f t="shared" si="1"/>
        <v>12.960235640648012</v>
      </c>
      <c r="E17" s="80">
        <v>4.45</v>
      </c>
      <c r="F17" s="78">
        <v>144800</v>
      </c>
      <c r="G17" s="79">
        <f t="shared" si="2"/>
        <v>30.732044198895029</v>
      </c>
      <c r="H17" s="80">
        <v>7.08</v>
      </c>
      <c r="I17" s="78">
        <v>148600</v>
      </c>
      <c r="J17" s="79">
        <f t="shared" si="3"/>
        <v>47.644683714670258</v>
      </c>
      <c r="K17" s="80">
        <v>2.88</v>
      </c>
      <c r="L17" s="78">
        <v>62900</v>
      </c>
      <c r="M17" s="79">
        <f t="shared" si="4"/>
        <v>45.786963434022255</v>
      </c>
      <c r="N17" s="77">
        <v>0.93</v>
      </c>
      <c r="O17" s="78">
        <v>23000</v>
      </c>
      <c r="P17" s="81">
        <f t="shared" si="5"/>
        <v>40.434782608695656</v>
      </c>
    </row>
    <row r="18" spans="1:16">
      <c r="A18" s="76" t="s">
        <v>18</v>
      </c>
      <c r="B18" s="77">
        <v>3.36</v>
      </c>
      <c r="C18" s="78">
        <v>226400</v>
      </c>
      <c r="D18" s="79">
        <f t="shared" si="1"/>
        <v>14.840989399293285</v>
      </c>
      <c r="E18" s="80">
        <v>16.11</v>
      </c>
      <c r="F18" s="78">
        <v>468300</v>
      </c>
      <c r="G18" s="79">
        <f t="shared" si="2"/>
        <v>34.401024983984627</v>
      </c>
      <c r="H18" s="80">
        <v>19.86</v>
      </c>
      <c r="I18" s="78">
        <v>416100</v>
      </c>
      <c r="J18" s="79">
        <f t="shared" si="3"/>
        <v>47.728911319394371</v>
      </c>
      <c r="K18" s="80">
        <v>8.91</v>
      </c>
      <c r="L18" s="78">
        <v>188300</v>
      </c>
      <c r="M18" s="79">
        <f t="shared" si="4"/>
        <v>47.318109399893792</v>
      </c>
      <c r="N18" s="77">
        <v>2.85</v>
      </c>
      <c r="O18" s="78">
        <v>63400</v>
      </c>
      <c r="P18" s="81">
        <f t="shared" si="5"/>
        <v>44.952681388012621</v>
      </c>
    </row>
    <row r="19" spans="1:16">
      <c r="A19" s="76" t="s">
        <v>19</v>
      </c>
      <c r="B19" s="77">
        <v>0.88</v>
      </c>
      <c r="C19" s="78">
        <v>69600</v>
      </c>
      <c r="D19" s="79">
        <f t="shared" si="1"/>
        <v>12.64367816091954</v>
      </c>
      <c r="E19" s="80">
        <v>4.34</v>
      </c>
      <c r="F19" s="78">
        <v>160300</v>
      </c>
      <c r="G19" s="79">
        <f t="shared" si="2"/>
        <v>27.074235807860259</v>
      </c>
      <c r="H19" s="80">
        <v>6.77</v>
      </c>
      <c r="I19" s="78">
        <v>177000</v>
      </c>
      <c r="J19" s="79">
        <f t="shared" si="3"/>
        <v>38.248587570621467</v>
      </c>
      <c r="K19" s="80">
        <v>2.77</v>
      </c>
      <c r="L19" s="78">
        <v>70100</v>
      </c>
      <c r="M19" s="79">
        <f t="shared" si="4"/>
        <v>39.51497860199715</v>
      </c>
      <c r="N19" s="77">
        <v>0.97</v>
      </c>
      <c r="O19" s="78">
        <v>26300</v>
      </c>
      <c r="P19" s="81">
        <f t="shared" si="5"/>
        <v>36.882129277566541</v>
      </c>
    </row>
    <row r="20" spans="1:16">
      <c r="A20" s="76" t="s">
        <v>20</v>
      </c>
      <c r="B20" s="77">
        <v>1.89</v>
      </c>
      <c r="C20" s="78">
        <v>128000</v>
      </c>
      <c r="D20" s="79">
        <f t="shared" si="1"/>
        <v>14.765625</v>
      </c>
      <c r="E20" s="80">
        <v>8.8800000000000008</v>
      </c>
      <c r="F20" s="78">
        <v>256500</v>
      </c>
      <c r="G20" s="79">
        <f t="shared" si="2"/>
        <v>34.619883040935676</v>
      </c>
      <c r="H20" s="80">
        <v>11.29</v>
      </c>
      <c r="I20" s="78">
        <v>235800</v>
      </c>
      <c r="J20" s="79">
        <f t="shared" si="3"/>
        <v>47.879558948261241</v>
      </c>
      <c r="K20" s="80">
        <v>4.96</v>
      </c>
      <c r="L20" s="78">
        <v>105600</v>
      </c>
      <c r="M20" s="79">
        <f t="shared" si="4"/>
        <v>46.969696969696969</v>
      </c>
      <c r="N20" s="77">
        <v>1.67</v>
      </c>
      <c r="O20" s="78">
        <v>37900</v>
      </c>
      <c r="P20" s="81">
        <f t="shared" si="5"/>
        <v>44.06332453825857</v>
      </c>
    </row>
    <row r="21" spans="1:16">
      <c r="A21" s="82" t="s">
        <v>21</v>
      </c>
      <c r="B21" s="72">
        <v>1.84</v>
      </c>
      <c r="C21" s="66">
        <v>131900</v>
      </c>
      <c r="D21" s="73">
        <f t="shared" si="1"/>
        <v>13.949962092494316</v>
      </c>
      <c r="E21" s="74">
        <v>10.32</v>
      </c>
      <c r="F21" s="66">
        <v>316400</v>
      </c>
      <c r="G21" s="73">
        <f t="shared" si="2"/>
        <v>32.616940581542352</v>
      </c>
      <c r="H21" s="74">
        <v>12.78</v>
      </c>
      <c r="I21" s="66">
        <v>284800</v>
      </c>
      <c r="J21" s="73">
        <f t="shared" si="3"/>
        <v>44.873595505617978</v>
      </c>
      <c r="K21" s="74">
        <v>5.33</v>
      </c>
      <c r="L21" s="66">
        <v>118600</v>
      </c>
      <c r="M21" s="73">
        <f t="shared" si="4"/>
        <v>44.940978077571671</v>
      </c>
      <c r="N21" s="72">
        <v>1.64</v>
      </c>
      <c r="O21" s="66">
        <v>38900</v>
      </c>
      <c r="P21" s="75">
        <f t="shared" si="5"/>
        <v>42.159383033419026</v>
      </c>
    </row>
    <row r="22" spans="1:16">
      <c r="A22" s="82" t="s">
        <v>22</v>
      </c>
      <c r="B22" s="72">
        <v>8.02</v>
      </c>
      <c r="C22" s="66">
        <v>633300</v>
      </c>
      <c r="D22" s="73">
        <f t="shared" si="1"/>
        <v>12.663824411811147</v>
      </c>
      <c r="E22" s="74">
        <v>38.43</v>
      </c>
      <c r="F22" s="66">
        <v>1323900</v>
      </c>
      <c r="G22" s="73">
        <f t="shared" si="2"/>
        <v>29.027872195785182</v>
      </c>
      <c r="H22" s="74">
        <v>51.25</v>
      </c>
      <c r="I22" s="66">
        <v>1224900</v>
      </c>
      <c r="J22" s="73">
        <f t="shared" si="3"/>
        <v>41.840150216344192</v>
      </c>
      <c r="K22" s="74">
        <v>21.09</v>
      </c>
      <c r="L22" s="66">
        <v>486900</v>
      </c>
      <c r="M22" s="73">
        <f t="shared" si="4"/>
        <v>43.31484904497843</v>
      </c>
      <c r="N22" s="72">
        <v>6.94</v>
      </c>
      <c r="O22" s="66">
        <v>171200</v>
      </c>
      <c r="P22" s="75">
        <f t="shared" si="5"/>
        <v>40.537383177570092</v>
      </c>
    </row>
    <row r="23" spans="1:16">
      <c r="A23" s="82" t="s">
        <v>23</v>
      </c>
      <c r="B23" s="72">
        <v>2.9</v>
      </c>
      <c r="C23" s="66">
        <v>194500</v>
      </c>
      <c r="D23" s="73">
        <f t="shared" si="1"/>
        <v>14.910025706940873</v>
      </c>
      <c r="E23" s="74">
        <v>13.73</v>
      </c>
      <c r="F23" s="66">
        <v>382800</v>
      </c>
      <c r="G23" s="73">
        <f t="shared" si="2"/>
        <v>35.867293625914314</v>
      </c>
      <c r="H23" s="74">
        <v>16.47</v>
      </c>
      <c r="I23" s="66">
        <v>332000</v>
      </c>
      <c r="J23" s="73">
        <f t="shared" si="3"/>
        <v>49.608433734939752</v>
      </c>
      <c r="K23" s="74">
        <v>7.33</v>
      </c>
      <c r="L23" s="66">
        <v>143000</v>
      </c>
      <c r="M23" s="73">
        <f t="shared" si="4"/>
        <v>51.25874125874126</v>
      </c>
      <c r="N23" s="72">
        <v>2.57</v>
      </c>
      <c r="O23" s="66">
        <v>52600</v>
      </c>
      <c r="P23" s="75">
        <f t="shared" si="5"/>
        <v>48.859315589353606</v>
      </c>
    </row>
    <row r="24" spans="1:16">
      <c r="A24" s="82" t="s">
        <v>24</v>
      </c>
      <c r="B24" s="72">
        <v>0.5</v>
      </c>
      <c r="C24" s="66">
        <v>37100</v>
      </c>
      <c r="D24" s="73">
        <f t="shared" si="1"/>
        <v>13.477088948787062</v>
      </c>
      <c r="E24" s="74">
        <v>2.2599999999999998</v>
      </c>
      <c r="F24" s="66">
        <v>75500</v>
      </c>
      <c r="G24" s="73">
        <f t="shared" si="2"/>
        <v>29.933774834437084</v>
      </c>
      <c r="H24" s="74">
        <v>2.98</v>
      </c>
      <c r="I24" s="66">
        <v>77200</v>
      </c>
      <c r="J24" s="73">
        <f t="shared" si="3"/>
        <v>38.601036269430054</v>
      </c>
      <c r="K24" s="74">
        <v>1.1299999999999999</v>
      </c>
      <c r="L24" s="66">
        <v>30600</v>
      </c>
      <c r="M24" s="73">
        <f t="shared" si="4"/>
        <v>36.928104575163395</v>
      </c>
      <c r="N24" s="72">
        <v>0.34</v>
      </c>
      <c r="O24" s="66">
        <v>9800</v>
      </c>
      <c r="P24" s="75">
        <f t="shared" si="5"/>
        <v>34.693877551020414</v>
      </c>
    </row>
    <row r="25" spans="1:16">
      <c r="A25" s="83" t="s">
        <v>25</v>
      </c>
      <c r="B25" s="84">
        <f>SUM(B27:B39)</f>
        <v>15.049999999999997</v>
      </c>
      <c r="C25" s="85">
        <v>1192599.9999999998</v>
      </c>
      <c r="D25" s="86">
        <f>(B25/C25)*1000000</f>
        <v>12.619486835485494</v>
      </c>
      <c r="E25" s="87">
        <f>SUM(E27:E39)</f>
        <v>96.40000000000002</v>
      </c>
      <c r="F25" s="85">
        <v>3020000</v>
      </c>
      <c r="G25" s="86">
        <f>(E25/F25)*1000000</f>
        <v>31.920529801324509</v>
      </c>
      <c r="H25" s="87">
        <f>SUM(H27:H39)</f>
        <v>125.10000000000001</v>
      </c>
      <c r="I25" s="85">
        <v>2746599.9999999995</v>
      </c>
      <c r="J25" s="86">
        <f>(H25/I25)*1000000</f>
        <v>45.547222019951953</v>
      </c>
      <c r="K25" s="87">
        <f>SUM(K27:K39)</f>
        <v>49.359999999999992</v>
      </c>
      <c r="L25" s="85">
        <v>1103800</v>
      </c>
      <c r="M25" s="86">
        <f>(K25/L25)*1000000</f>
        <v>44.718246059068662</v>
      </c>
      <c r="N25" s="84">
        <f>SUM(N27:N39)</f>
        <v>20.120000000000005</v>
      </c>
      <c r="O25" s="85">
        <v>466400.00000000006</v>
      </c>
      <c r="P25" s="88">
        <f>(N25/O25)*1000000</f>
        <v>43.138936535162955</v>
      </c>
    </row>
    <row r="26" spans="1:16">
      <c r="A26" s="64" t="s">
        <v>8</v>
      </c>
      <c r="B26" s="72">
        <f t="shared" ref="B26:H26" si="6">(B25/B6)*100</f>
        <v>15.133232780291598</v>
      </c>
      <c r="C26" s="66">
        <v>16902.16698082455</v>
      </c>
      <c r="D26" s="73"/>
      <c r="E26" s="74">
        <f t="shared" si="6"/>
        <v>19.8280472253075</v>
      </c>
      <c r="F26" s="66">
        <v>20395.345539024671</v>
      </c>
      <c r="G26" s="73"/>
      <c r="H26" s="74">
        <f t="shared" si="6"/>
        <v>21.30522156749208</v>
      </c>
      <c r="I26" s="66">
        <v>210611.0680847473</v>
      </c>
      <c r="J26" s="73"/>
      <c r="K26" s="74">
        <f t="shared" ref="J26:P26" si="7">(K25/K6)*100</f>
        <v>19.494470774091628</v>
      </c>
      <c r="L26" s="66">
        <v>19969.967253451054</v>
      </c>
      <c r="M26" s="73"/>
      <c r="N26" s="72">
        <f t="shared" si="7"/>
        <v>21.234828496042223</v>
      </c>
      <c r="O26" s="66">
        <v>21646.70936600761</v>
      </c>
      <c r="P26" s="75"/>
    </row>
    <row r="27" spans="1:16">
      <c r="A27" s="76" t="s">
        <v>26</v>
      </c>
      <c r="B27" s="77">
        <v>0.09</v>
      </c>
      <c r="C27" s="78">
        <v>8000</v>
      </c>
      <c r="D27" s="79">
        <f>(B27/C27)*1000000</f>
        <v>11.249999999999998</v>
      </c>
      <c r="E27" s="80">
        <v>0.69</v>
      </c>
      <c r="F27" s="78">
        <v>24200</v>
      </c>
      <c r="G27" s="79">
        <f>(E27/F27)*1000000</f>
        <v>28.512396694214875</v>
      </c>
      <c r="H27" s="80">
        <v>1.06</v>
      </c>
      <c r="I27" s="78">
        <v>24600</v>
      </c>
      <c r="J27" s="79">
        <f>(H27/I27)*1000000</f>
        <v>43.08943089430894</v>
      </c>
      <c r="K27" s="80">
        <v>0.38</v>
      </c>
      <c r="L27" s="78">
        <v>8600</v>
      </c>
      <c r="M27" s="79">
        <f>(K27/L27)*1000000</f>
        <v>44.186046511627907</v>
      </c>
      <c r="N27" s="77">
        <v>0.14000000000000001</v>
      </c>
      <c r="O27" s="78">
        <v>3300</v>
      </c>
      <c r="P27" s="81">
        <f>(N27/O27)*1000000</f>
        <v>42.424242424242429</v>
      </c>
    </row>
    <row r="28" spans="1:16">
      <c r="A28" s="76" t="s">
        <v>27</v>
      </c>
      <c r="B28" s="77">
        <v>1.48</v>
      </c>
      <c r="C28" s="78">
        <v>119700</v>
      </c>
      <c r="D28" s="79">
        <f t="shared" ref="D28:D39" si="8">(B28/C28)*1000000</f>
        <v>12.36424394319131</v>
      </c>
      <c r="E28" s="80">
        <v>9.32</v>
      </c>
      <c r="F28" s="78">
        <v>305900</v>
      </c>
      <c r="G28" s="79">
        <f t="shared" ref="G28:G39" si="9">(E28/F28)*1000000</f>
        <v>30.46747303040209</v>
      </c>
      <c r="H28" s="80">
        <v>13.2</v>
      </c>
      <c r="I28" s="78">
        <v>305200</v>
      </c>
      <c r="J28" s="79">
        <f t="shared" ref="J28:J39" si="10">(H28/I28)*1000000</f>
        <v>43.250327653997381</v>
      </c>
      <c r="K28" s="80">
        <v>5.59</v>
      </c>
      <c r="L28" s="78">
        <v>130900</v>
      </c>
      <c r="M28" s="79">
        <f t="shared" ref="M28:M39" si="11">(K28/L28)*1000000</f>
        <v>42.704354469060348</v>
      </c>
      <c r="N28" s="77">
        <v>2.12</v>
      </c>
      <c r="O28" s="78">
        <v>51900</v>
      </c>
      <c r="P28" s="81">
        <f t="shared" ref="P28:P39" si="12">(N28/O28)*1000000</f>
        <v>40.847784200385355</v>
      </c>
    </row>
    <row r="29" spans="1:16">
      <c r="A29" s="76" t="s">
        <v>28</v>
      </c>
      <c r="B29" s="77">
        <v>7.59</v>
      </c>
      <c r="C29" s="78">
        <v>583000</v>
      </c>
      <c r="D29" s="79">
        <f t="shared" si="8"/>
        <v>13.018867924528301</v>
      </c>
      <c r="E29" s="80">
        <v>48.49</v>
      </c>
      <c r="F29" s="78">
        <v>1442400</v>
      </c>
      <c r="G29" s="79">
        <f t="shared" si="9"/>
        <v>33.617581808097619</v>
      </c>
      <c r="H29" s="80">
        <v>56.99</v>
      </c>
      <c r="I29" s="78">
        <v>1200800</v>
      </c>
      <c r="J29" s="79">
        <f t="shared" si="10"/>
        <v>47.460026648900737</v>
      </c>
      <c r="K29" s="80">
        <v>23.45</v>
      </c>
      <c r="L29" s="78">
        <v>512900</v>
      </c>
      <c r="M29" s="79">
        <f t="shared" si="11"/>
        <v>45.720413335932925</v>
      </c>
      <c r="N29" s="77">
        <v>10.15</v>
      </c>
      <c r="O29" s="78">
        <v>234400</v>
      </c>
      <c r="P29" s="81">
        <f t="shared" si="12"/>
        <v>43.302047781569968</v>
      </c>
    </row>
    <row r="30" spans="1:16">
      <c r="A30" s="76" t="s">
        <v>29</v>
      </c>
      <c r="B30" s="77">
        <v>1.44</v>
      </c>
      <c r="C30" s="78">
        <v>111800</v>
      </c>
      <c r="D30" s="79">
        <f t="shared" si="8"/>
        <v>12.880143112701251</v>
      </c>
      <c r="E30" s="80">
        <v>9.42</v>
      </c>
      <c r="F30" s="78">
        <v>293000</v>
      </c>
      <c r="G30" s="79">
        <f t="shared" si="9"/>
        <v>32.150170648464169</v>
      </c>
      <c r="H30" s="80">
        <v>11.75</v>
      </c>
      <c r="I30" s="78">
        <v>255700</v>
      </c>
      <c r="J30" s="79">
        <f t="shared" si="10"/>
        <v>45.952287837309349</v>
      </c>
      <c r="K30" s="80">
        <v>4.49</v>
      </c>
      <c r="L30" s="78">
        <v>94800</v>
      </c>
      <c r="M30" s="79">
        <f t="shared" si="11"/>
        <v>47.362869198312239</v>
      </c>
      <c r="N30" s="77">
        <v>1.7</v>
      </c>
      <c r="O30" s="78">
        <v>36400</v>
      </c>
      <c r="P30" s="81">
        <f t="shared" si="12"/>
        <v>46.703296703296701</v>
      </c>
    </row>
    <row r="31" spans="1:16">
      <c r="A31" s="82" t="s">
        <v>30</v>
      </c>
      <c r="B31" s="72">
        <v>0.27</v>
      </c>
      <c r="C31" s="66">
        <v>20500</v>
      </c>
      <c r="D31" s="73">
        <f t="shared" si="8"/>
        <v>13.170731707317074</v>
      </c>
      <c r="E31" s="74">
        <v>1.27</v>
      </c>
      <c r="F31" s="66">
        <v>40900</v>
      </c>
      <c r="G31" s="73">
        <f t="shared" si="9"/>
        <v>31.051344743276282</v>
      </c>
      <c r="H31" s="74">
        <v>1.81</v>
      </c>
      <c r="I31" s="66">
        <v>37700</v>
      </c>
      <c r="J31" s="73">
        <f t="shared" si="10"/>
        <v>48.010610079575599</v>
      </c>
      <c r="K31" s="74">
        <v>0.89</v>
      </c>
      <c r="L31" s="66">
        <v>17700</v>
      </c>
      <c r="M31" s="73">
        <f t="shared" si="11"/>
        <v>50.282485875706215</v>
      </c>
      <c r="N31" s="72">
        <v>0.39</v>
      </c>
      <c r="O31" s="66">
        <v>7800</v>
      </c>
      <c r="P31" s="75">
        <f t="shared" si="12"/>
        <v>50</v>
      </c>
    </row>
    <row r="32" spans="1:16">
      <c r="A32" s="82" t="s">
        <v>31</v>
      </c>
      <c r="B32" s="72">
        <v>0.37</v>
      </c>
      <c r="C32" s="66">
        <v>33200</v>
      </c>
      <c r="D32" s="73">
        <f t="shared" si="8"/>
        <v>11.144578313253012</v>
      </c>
      <c r="E32" s="74">
        <v>2.0299999999999998</v>
      </c>
      <c r="F32" s="66">
        <v>75100</v>
      </c>
      <c r="G32" s="73">
        <f t="shared" si="9"/>
        <v>27.030625832223699</v>
      </c>
      <c r="H32" s="74">
        <v>3.28</v>
      </c>
      <c r="I32" s="66">
        <v>77800</v>
      </c>
      <c r="J32" s="73">
        <f t="shared" si="10"/>
        <v>42.159383033419026</v>
      </c>
      <c r="K32" s="74">
        <v>1.1200000000000001</v>
      </c>
      <c r="L32" s="66">
        <v>26900</v>
      </c>
      <c r="M32" s="73">
        <f t="shared" si="11"/>
        <v>41.635687732342014</v>
      </c>
      <c r="N32" s="72">
        <v>0.38</v>
      </c>
      <c r="O32" s="66">
        <v>9100</v>
      </c>
      <c r="P32" s="75">
        <f t="shared" si="12"/>
        <v>41.758241758241759</v>
      </c>
    </row>
    <row r="33" spans="1:16">
      <c r="A33" s="82" t="s">
        <v>32</v>
      </c>
      <c r="B33" s="72">
        <v>0.24</v>
      </c>
      <c r="C33" s="66">
        <v>19700</v>
      </c>
      <c r="D33" s="73">
        <f t="shared" si="8"/>
        <v>12.182741116751268</v>
      </c>
      <c r="E33" s="74">
        <v>1.29</v>
      </c>
      <c r="F33" s="66">
        <v>44500</v>
      </c>
      <c r="G33" s="73">
        <f t="shared" si="9"/>
        <v>28.988764044943821</v>
      </c>
      <c r="H33" s="74">
        <v>1.86</v>
      </c>
      <c r="I33" s="66">
        <v>42800</v>
      </c>
      <c r="J33" s="73">
        <f t="shared" si="10"/>
        <v>43.457943925233643</v>
      </c>
      <c r="K33" s="74">
        <v>0.66</v>
      </c>
      <c r="L33" s="66">
        <v>16300</v>
      </c>
      <c r="M33" s="73">
        <f t="shared" si="11"/>
        <v>40.490797546012274</v>
      </c>
      <c r="N33" s="72">
        <v>0.26</v>
      </c>
      <c r="O33" s="66">
        <v>6400</v>
      </c>
      <c r="P33" s="75">
        <f t="shared" si="12"/>
        <v>40.625</v>
      </c>
    </row>
    <row r="34" spans="1:16">
      <c r="A34" s="82" t="s">
        <v>33</v>
      </c>
      <c r="B34" s="72">
        <v>0.52</v>
      </c>
      <c r="C34" s="66">
        <v>45300</v>
      </c>
      <c r="D34" s="73">
        <f t="shared" si="8"/>
        <v>11.479028697571744</v>
      </c>
      <c r="E34" s="74">
        <v>3.54</v>
      </c>
      <c r="F34" s="66">
        <v>122000</v>
      </c>
      <c r="G34" s="73">
        <f t="shared" si="9"/>
        <v>29.016393442622952</v>
      </c>
      <c r="H34" s="74">
        <v>5.08</v>
      </c>
      <c r="I34" s="66">
        <v>121500</v>
      </c>
      <c r="J34" s="73">
        <f t="shared" si="10"/>
        <v>41.81069958847737</v>
      </c>
      <c r="K34" s="74">
        <v>2.15</v>
      </c>
      <c r="L34" s="66">
        <v>51100</v>
      </c>
      <c r="M34" s="73">
        <f t="shared" si="11"/>
        <v>42.074363992172209</v>
      </c>
      <c r="N34" s="72">
        <v>0.87</v>
      </c>
      <c r="O34" s="66">
        <v>21800</v>
      </c>
      <c r="P34" s="75">
        <f t="shared" si="12"/>
        <v>39.908256880733944</v>
      </c>
    </row>
    <row r="35" spans="1:16">
      <c r="A35" s="76" t="s">
        <v>34</v>
      </c>
      <c r="B35" s="77">
        <v>0.26</v>
      </c>
      <c r="C35" s="78">
        <v>23900</v>
      </c>
      <c r="D35" s="79">
        <f t="shared" si="8"/>
        <v>10.878661087866108</v>
      </c>
      <c r="E35" s="80">
        <v>1.93</v>
      </c>
      <c r="F35" s="78">
        <v>72800</v>
      </c>
      <c r="G35" s="79">
        <f t="shared" si="9"/>
        <v>26.510989010989011</v>
      </c>
      <c r="H35" s="80">
        <v>3.51</v>
      </c>
      <c r="I35" s="78">
        <v>86100</v>
      </c>
      <c r="J35" s="79">
        <f t="shared" si="10"/>
        <v>40.766550522648082</v>
      </c>
      <c r="K35" s="80">
        <v>1.38</v>
      </c>
      <c r="L35" s="78">
        <v>33100</v>
      </c>
      <c r="M35" s="79">
        <f t="shared" si="11"/>
        <v>41.691842900302113</v>
      </c>
      <c r="N35" s="77">
        <v>0.6</v>
      </c>
      <c r="O35" s="78">
        <v>13900</v>
      </c>
      <c r="P35" s="81">
        <f t="shared" si="12"/>
        <v>43.165467625899275</v>
      </c>
    </row>
    <row r="36" spans="1:16">
      <c r="A36" s="76" t="s">
        <v>35</v>
      </c>
      <c r="B36" s="77">
        <v>0.81</v>
      </c>
      <c r="C36" s="78">
        <v>63500</v>
      </c>
      <c r="D36" s="79">
        <f t="shared" si="8"/>
        <v>12.755905511811026</v>
      </c>
      <c r="E36" s="80">
        <v>5.78</v>
      </c>
      <c r="F36" s="78">
        <v>180800</v>
      </c>
      <c r="G36" s="79">
        <f t="shared" si="9"/>
        <v>31.969026548672566</v>
      </c>
      <c r="H36" s="80">
        <v>9</v>
      </c>
      <c r="I36" s="78">
        <v>196100</v>
      </c>
      <c r="J36" s="79">
        <f t="shared" si="10"/>
        <v>45.894951555328916</v>
      </c>
      <c r="K36" s="80">
        <v>3.1</v>
      </c>
      <c r="L36" s="78">
        <v>70800</v>
      </c>
      <c r="M36" s="79">
        <f t="shared" si="11"/>
        <v>43.78531073446328</v>
      </c>
      <c r="N36" s="77">
        <v>1.25</v>
      </c>
      <c r="O36" s="78">
        <v>29300</v>
      </c>
      <c r="P36" s="81">
        <f t="shared" si="12"/>
        <v>42.662116040955631</v>
      </c>
    </row>
    <row r="37" spans="1:16">
      <c r="A37" s="76" t="s">
        <v>36</v>
      </c>
      <c r="B37" s="77">
        <v>0.53</v>
      </c>
      <c r="C37" s="78">
        <v>49100</v>
      </c>
      <c r="D37" s="79">
        <f t="shared" si="8"/>
        <v>10.794297352342159</v>
      </c>
      <c r="E37" s="80">
        <v>3.42</v>
      </c>
      <c r="F37" s="78">
        <v>122700</v>
      </c>
      <c r="G37" s="79">
        <f t="shared" si="9"/>
        <v>27.872860635696821</v>
      </c>
      <c r="H37" s="80">
        <v>4.91</v>
      </c>
      <c r="I37" s="78">
        <v>110700</v>
      </c>
      <c r="J37" s="79">
        <f t="shared" si="10"/>
        <v>44.354110207768748</v>
      </c>
      <c r="K37" s="80">
        <v>1.23</v>
      </c>
      <c r="L37" s="78">
        <v>29200</v>
      </c>
      <c r="M37" s="79">
        <f t="shared" si="11"/>
        <v>42.123287671232873</v>
      </c>
      <c r="N37" s="77">
        <v>0.39</v>
      </c>
      <c r="O37" s="78">
        <v>8800</v>
      </c>
      <c r="P37" s="81">
        <f t="shared" si="12"/>
        <v>44.31818181818182</v>
      </c>
    </row>
    <row r="38" spans="1:16">
      <c r="A38" s="76" t="s">
        <v>37</v>
      </c>
      <c r="B38" s="77">
        <v>1.36</v>
      </c>
      <c r="C38" s="78">
        <v>106600</v>
      </c>
      <c r="D38" s="79">
        <f t="shared" si="8"/>
        <v>12.757973733583491</v>
      </c>
      <c r="E38" s="80">
        <v>8.75</v>
      </c>
      <c r="F38" s="78">
        <v>277500</v>
      </c>
      <c r="G38" s="79">
        <f t="shared" si="9"/>
        <v>31.531531531531531</v>
      </c>
      <c r="H38" s="80">
        <v>11.89</v>
      </c>
      <c r="I38" s="78">
        <v>267900</v>
      </c>
      <c r="J38" s="79">
        <f t="shared" si="10"/>
        <v>44.382232176185148</v>
      </c>
      <c r="K38" s="80">
        <v>4.6399999999999997</v>
      </c>
      <c r="L38" s="78">
        <v>104400</v>
      </c>
      <c r="M38" s="79">
        <f t="shared" si="11"/>
        <v>44.444444444444443</v>
      </c>
      <c r="N38" s="77">
        <v>1.77</v>
      </c>
      <c r="O38" s="78">
        <v>40700</v>
      </c>
      <c r="P38" s="81">
        <f t="shared" si="12"/>
        <v>43.488943488943491</v>
      </c>
    </row>
    <row r="39" spans="1:16">
      <c r="A39" s="76" t="s">
        <v>38</v>
      </c>
      <c r="B39" s="77">
        <v>0.09</v>
      </c>
      <c r="C39" s="78">
        <v>8300</v>
      </c>
      <c r="D39" s="79">
        <f t="shared" si="8"/>
        <v>10.843373493975903</v>
      </c>
      <c r="E39" s="80">
        <v>0.47</v>
      </c>
      <c r="F39" s="78">
        <v>18200</v>
      </c>
      <c r="G39" s="79">
        <f t="shared" si="9"/>
        <v>25.824175824175821</v>
      </c>
      <c r="H39" s="80">
        <v>0.76</v>
      </c>
      <c r="I39" s="78">
        <v>19700</v>
      </c>
      <c r="J39" s="79">
        <f t="shared" si="10"/>
        <v>38.578680203045685</v>
      </c>
      <c r="K39" s="80">
        <v>0.28000000000000003</v>
      </c>
      <c r="L39" s="78">
        <v>7100</v>
      </c>
      <c r="M39" s="79">
        <f t="shared" si="11"/>
        <v>39.436619718309863</v>
      </c>
      <c r="N39" s="77">
        <v>0.1</v>
      </c>
      <c r="O39" s="78">
        <v>2600</v>
      </c>
      <c r="P39" s="81">
        <f t="shared" si="12"/>
        <v>38.46153846153846</v>
      </c>
    </row>
    <row r="40" spans="1:16">
      <c r="A40" s="83" t="s">
        <v>39</v>
      </c>
      <c r="B40" s="84">
        <f>SUM(B42:B53)</f>
        <v>23.450000000000003</v>
      </c>
      <c r="C40" s="85">
        <v>1651199.9999999998</v>
      </c>
      <c r="D40" s="86">
        <f>(B40/C40)*1000000</f>
        <v>14.201792635658919</v>
      </c>
      <c r="E40" s="87">
        <f>SUM(E42:E53)</f>
        <v>103.82000000000001</v>
      </c>
      <c r="F40" s="85">
        <v>3257700</v>
      </c>
      <c r="G40" s="86">
        <f>(E40/F40)*1000000</f>
        <v>31.869110108358658</v>
      </c>
      <c r="H40" s="87">
        <f>SUM(H42:H53)</f>
        <v>122.61999999999999</v>
      </c>
      <c r="I40" s="85">
        <v>2867999.9999999995</v>
      </c>
      <c r="J40" s="86">
        <f>(H40/I40)*1000000</f>
        <v>42.754532775453285</v>
      </c>
      <c r="K40" s="87">
        <f>SUM(K42:K53)</f>
        <v>53.040000000000006</v>
      </c>
      <c r="L40" s="85">
        <v>1204600.0000000002</v>
      </c>
      <c r="M40" s="86">
        <f>(K40/L40)*1000000</f>
        <v>44.03121368088992</v>
      </c>
      <c r="N40" s="84">
        <f>SUM(N42:N53)</f>
        <v>19.040000000000003</v>
      </c>
      <c r="O40" s="85">
        <v>454500</v>
      </c>
      <c r="P40" s="88">
        <f>(N40/O40)*1000000</f>
        <v>41.892189218921899</v>
      </c>
    </row>
    <row r="41" spans="1:16">
      <c r="A41" s="64" t="s">
        <v>8</v>
      </c>
      <c r="B41" s="72">
        <f t="shared" ref="B41:P41" si="13">(B40/B6)*100</f>
        <v>23.579688285570636</v>
      </c>
      <c r="C41" s="66">
        <v>23401.69220085318</v>
      </c>
      <c r="D41" s="73"/>
      <c r="E41" s="74">
        <f t="shared" si="13"/>
        <v>21.354230943272036</v>
      </c>
      <c r="F41" s="66">
        <v>22000.634822013468</v>
      </c>
      <c r="G41" s="73"/>
      <c r="H41" s="74">
        <f t="shared" si="13"/>
        <v>20.882863857760821</v>
      </c>
      <c r="I41" s="66">
        <v>21992.009876467462</v>
      </c>
      <c r="J41" s="73"/>
      <c r="K41" s="74">
        <f t="shared" si="13"/>
        <v>20.947867298578206</v>
      </c>
      <c r="L41" s="66">
        <v>21793.642465579946</v>
      </c>
      <c r="M41" s="73"/>
      <c r="N41" s="72">
        <f t="shared" si="13"/>
        <v>20.094986807387869</v>
      </c>
      <c r="O41" s="66">
        <v>21094.40267335004</v>
      </c>
      <c r="P41" s="75"/>
    </row>
    <row r="42" spans="1:16">
      <c r="A42" s="76" t="s">
        <v>40</v>
      </c>
      <c r="B42" s="77">
        <v>4.53</v>
      </c>
      <c r="C42" s="78">
        <v>303500</v>
      </c>
      <c r="D42" s="79">
        <f>(B42/C42)*1000000</f>
        <v>14.925864909390446</v>
      </c>
      <c r="E42" s="80">
        <v>20.5</v>
      </c>
      <c r="F42" s="78">
        <v>572200</v>
      </c>
      <c r="G42" s="79">
        <f>(E42/F42)*1000000</f>
        <v>35.826634044040546</v>
      </c>
      <c r="H42" s="80">
        <v>21.61</v>
      </c>
      <c r="I42" s="78">
        <v>455400</v>
      </c>
      <c r="J42" s="79">
        <f>(H42/I42)*1000000</f>
        <v>47.452788757136581</v>
      </c>
      <c r="K42" s="80">
        <v>10.75</v>
      </c>
      <c r="L42" s="78">
        <v>215600</v>
      </c>
      <c r="M42" s="79">
        <f>(K42/L42)*1000000</f>
        <v>49.860853432282006</v>
      </c>
      <c r="N42" s="77">
        <v>4.4000000000000004</v>
      </c>
      <c r="O42" s="78">
        <v>94000</v>
      </c>
      <c r="P42" s="81">
        <f>(N42/O42)*1000000</f>
        <v>46.808510638297875</v>
      </c>
    </row>
    <row r="43" spans="1:16">
      <c r="A43" s="76" t="s">
        <v>41</v>
      </c>
      <c r="B43" s="77">
        <v>2.02</v>
      </c>
      <c r="C43" s="78">
        <v>149900</v>
      </c>
      <c r="D43" s="79">
        <f t="shared" ref="D43:D53" si="14">(B43/C43)*1000000</f>
        <v>13.475650433622416</v>
      </c>
      <c r="E43" s="80">
        <v>8.7899999999999991</v>
      </c>
      <c r="F43" s="78">
        <v>307600</v>
      </c>
      <c r="G43" s="79">
        <f t="shared" ref="G43:G53" si="15">(E43/F43)*1000000</f>
        <v>28.576072821846552</v>
      </c>
      <c r="H43" s="80">
        <v>11.84</v>
      </c>
      <c r="I43" s="78">
        <v>293700</v>
      </c>
      <c r="J43" s="79">
        <f t="shared" ref="J43:J53" si="16">(H43/I43)*1000000</f>
        <v>40.31324480762683</v>
      </c>
      <c r="K43" s="80">
        <v>5.16</v>
      </c>
      <c r="L43" s="78">
        <v>123100</v>
      </c>
      <c r="M43" s="79">
        <f t="shared" ref="M43:M53" si="17">(K43/L43)*1000000</f>
        <v>41.917140536149475</v>
      </c>
      <c r="N43" s="77">
        <v>1.72</v>
      </c>
      <c r="O43" s="78">
        <v>41300</v>
      </c>
      <c r="P43" s="81">
        <f t="shared" ref="P43:P53" si="18">(N43/O43)*1000000</f>
        <v>41.646489104116228</v>
      </c>
    </row>
    <row r="44" spans="1:16">
      <c r="A44" s="76" t="s">
        <v>42</v>
      </c>
      <c r="B44" s="77">
        <v>1.19</v>
      </c>
      <c r="C44" s="78">
        <v>86500</v>
      </c>
      <c r="D44" s="79">
        <f t="shared" si="14"/>
        <v>13.75722543352601</v>
      </c>
      <c r="E44" s="80">
        <v>4.26</v>
      </c>
      <c r="F44" s="78">
        <v>150300</v>
      </c>
      <c r="G44" s="79">
        <f t="shared" si="15"/>
        <v>28.343313373253491</v>
      </c>
      <c r="H44" s="80">
        <v>5.01</v>
      </c>
      <c r="I44" s="78">
        <v>131200</v>
      </c>
      <c r="J44" s="79">
        <f t="shared" si="16"/>
        <v>38.185975609756099</v>
      </c>
      <c r="K44" s="80">
        <v>1.98</v>
      </c>
      <c r="L44" s="78">
        <v>51900</v>
      </c>
      <c r="M44" s="79">
        <f t="shared" si="17"/>
        <v>38.150289017341038</v>
      </c>
      <c r="N44" s="77">
        <v>0.65</v>
      </c>
      <c r="O44" s="78">
        <v>17600</v>
      </c>
      <c r="P44" s="81">
        <f t="shared" si="18"/>
        <v>36.931818181818187</v>
      </c>
    </row>
    <row r="45" spans="1:16">
      <c r="A45" s="76" t="s">
        <v>43</v>
      </c>
      <c r="B45" s="77">
        <v>0.91</v>
      </c>
      <c r="C45" s="78">
        <v>68000</v>
      </c>
      <c r="D45" s="79">
        <f t="shared" si="14"/>
        <v>13.382352941176471</v>
      </c>
      <c r="E45" s="80">
        <v>3.77</v>
      </c>
      <c r="F45" s="78">
        <v>130500</v>
      </c>
      <c r="G45" s="79">
        <f t="shared" si="15"/>
        <v>28.888888888888889</v>
      </c>
      <c r="H45" s="80">
        <v>5</v>
      </c>
      <c r="I45" s="78">
        <v>121900</v>
      </c>
      <c r="J45" s="79">
        <f t="shared" si="16"/>
        <v>41.017227235438881</v>
      </c>
      <c r="K45" s="80">
        <v>2.08</v>
      </c>
      <c r="L45" s="78">
        <v>49600</v>
      </c>
      <c r="M45" s="79">
        <f t="shared" si="17"/>
        <v>41.935483870967744</v>
      </c>
      <c r="N45" s="77">
        <v>0.74</v>
      </c>
      <c r="O45" s="78">
        <v>18400</v>
      </c>
      <c r="P45" s="81">
        <f t="shared" si="18"/>
        <v>40.217391304347821</v>
      </c>
    </row>
    <row r="46" spans="1:16">
      <c r="A46" s="82" t="s">
        <v>44</v>
      </c>
      <c r="B46" s="72">
        <v>3.32</v>
      </c>
      <c r="C46" s="66">
        <v>223600</v>
      </c>
      <c r="D46" s="73">
        <f t="shared" si="14"/>
        <v>14.847942754919499</v>
      </c>
      <c r="E46" s="74">
        <v>16.61</v>
      </c>
      <c r="F46" s="66">
        <v>486800</v>
      </c>
      <c r="G46" s="73">
        <f t="shared" si="15"/>
        <v>34.120788824979456</v>
      </c>
      <c r="H46" s="74">
        <v>18.97</v>
      </c>
      <c r="I46" s="66">
        <v>431300</v>
      </c>
      <c r="J46" s="73">
        <f t="shared" si="16"/>
        <v>43.983306283329462</v>
      </c>
      <c r="K46" s="74">
        <v>8.56</v>
      </c>
      <c r="L46" s="66">
        <v>195000</v>
      </c>
      <c r="M46" s="73">
        <f t="shared" si="17"/>
        <v>43.897435897435898</v>
      </c>
      <c r="N46" s="72">
        <v>2.99</v>
      </c>
      <c r="O46" s="66">
        <v>73400</v>
      </c>
      <c r="P46" s="75">
        <f t="shared" si="18"/>
        <v>40.735694822888284</v>
      </c>
    </row>
    <row r="47" spans="1:16">
      <c r="A47" s="82" t="s">
        <v>45</v>
      </c>
      <c r="B47" s="72">
        <v>2.1800000000000002</v>
      </c>
      <c r="C47" s="66">
        <v>156200</v>
      </c>
      <c r="D47" s="73">
        <f t="shared" si="14"/>
        <v>13.956466069142127</v>
      </c>
      <c r="E47" s="74">
        <v>9.18</v>
      </c>
      <c r="F47" s="66">
        <v>293300</v>
      </c>
      <c r="G47" s="73">
        <f t="shared" si="15"/>
        <v>31.299011251278554</v>
      </c>
      <c r="H47" s="74">
        <v>10.44</v>
      </c>
      <c r="I47" s="66">
        <v>239600</v>
      </c>
      <c r="J47" s="73">
        <f t="shared" si="16"/>
        <v>43.572621035058432</v>
      </c>
      <c r="K47" s="74">
        <v>3.59</v>
      </c>
      <c r="L47" s="66">
        <v>81900</v>
      </c>
      <c r="M47" s="73">
        <f t="shared" si="17"/>
        <v>43.833943833943835</v>
      </c>
      <c r="N47" s="72">
        <v>1.26</v>
      </c>
      <c r="O47" s="66">
        <v>29600</v>
      </c>
      <c r="P47" s="75">
        <f t="shared" si="18"/>
        <v>42.567567567567572</v>
      </c>
    </row>
    <row r="48" spans="1:16">
      <c r="A48" s="82" t="s">
        <v>46</v>
      </c>
      <c r="B48" s="72">
        <v>1.81</v>
      </c>
      <c r="C48" s="66">
        <v>127600</v>
      </c>
      <c r="D48" s="73">
        <f t="shared" si="14"/>
        <v>14.184952978056426</v>
      </c>
      <c r="E48" s="74">
        <v>8.86</v>
      </c>
      <c r="F48" s="66">
        <v>282400</v>
      </c>
      <c r="G48" s="73">
        <f t="shared" si="15"/>
        <v>31.373937677053821</v>
      </c>
      <c r="H48" s="74">
        <v>11.72</v>
      </c>
      <c r="I48" s="66">
        <v>271900</v>
      </c>
      <c r="J48" s="73">
        <f t="shared" si="16"/>
        <v>43.104082383229134</v>
      </c>
      <c r="K48" s="74">
        <v>4.99</v>
      </c>
      <c r="L48" s="66">
        <v>113800</v>
      </c>
      <c r="M48" s="73">
        <f t="shared" si="17"/>
        <v>43.84885764499122</v>
      </c>
      <c r="N48" s="72">
        <v>1.74</v>
      </c>
      <c r="O48" s="66">
        <v>43200</v>
      </c>
      <c r="P48" s="75">
        <f t="shared" si="18"/>
        <v>40.277777777777779</v>
      </c>
    </row>
    <row r="49" spans="1:16">
      <c r="A49" s="82" t="s">
        <v>47</v>
      </c>
      <c r="B49" s="72">
        <v>0.67</v>
      </c>
      <c r="C49" s="66">
        <v>50300</v>
      </c>
      <c r="D49" s="73">
        <f t="shared" si="14"/>
        <v>13.320079522862825</v>
      </c>
      <c r="E49" s="74">
        <v>2.67</v>
      </c>
      <c r="F49" s="66">
        <v>88300</v>
      </c>
      <c r="G49" s="73">
        <f t="shared" si="15"/>
        <v>30.237825594563986</v>
      </c>
      <c r="H49" s="74">
        <v>2.97</v>
      </c>
      <c r="I49" s="66">
        <v>73100</v>
      </c>
      <c r="J49" s="73">
        <f t="shared" si="16"/>
        <v>40.629274965800278</v>
      </c>
      <c r="K49" s="74">
        <v>1.22</v>
      </c>
      <c r="L49" s="66">
        <v>30000</v>
      </c>
      <c r="M49" s="73">
        <f t="shared" si="17"/>
        <v>40.666666666666671</v>
      </c>
      <c r="N49" s="72">
        <v>0.39</v>
      </c>
      <c r="O49" s="66">
        <v>10400</v>
      </c>
      <c r="P49" s="75">
        <f t="shared" si="18"/>
        <v>37.5</v>
      </c>
    </row>
    <row r="50" spans="1:16">
      <c r="A50" s="76" t="s">
        <v>48</v>
      </c>
      <c r="B50" s="77">
        <v>0.28000000000000003</v>
      </c>
      <c r="C50" s="78">
        <v>20600</v>
      </c>
      <c r="D50" s="79">
        <f t="shared" si="14"/>
        <v>13.592233009708739</v>
      </c>
      <c r="E50" s="80">
        <v>0.92</v>
      </c>
      <c r="F50" s="78">
        <v>34100</v>
      </c>
      <c r="G50" s="79">
        <f t="shared" si="15"/>
        <v>26.979472140762464</v>
      </c>
      <c r="H50" s="80">
        <v>1</v>
      </c>
      <c r="I50" s="78">
        <v>25200</v>
      </c>
      <c r="J50" s="79">
        <f t="shared" si="16"/>
        <v>39.682539682539684</v>
      </c>
      <c r="K50" s="80">
        <v>0.28000000000000003</v>
      </c>
      <c r="L50" s="78">
        <v>7600</v>
      </c>
      <c r="M50" s="79">
        <f t="shared" si="17"/>
        <v>36.842105263157904</v>
      </c>
      <c r="N50" s="77">
        <v>0.09</v>
      </c>
      <c r="O50" s="78">
        <v>2400</v>
      </c>
      <c r="P50" s="81">
        <f t="shared" si="18"/>
        <v>37.5</v>
      </c>
    </row>
    <row r="51" spans="1:16">
      <c r="A51" s="76" t="s">
        <v>49</v>
      </c>
      <c r="B51" s="77">
        <v>4.2</v>
      </c>
      <c r="C51" s="78">
        <v>296500</v>
      </c>
      <c r="D51" s="79">
        <f t="shared" si="14"/>
        <v>14.165261382799327</v>
      </c>
      <c r="E51" s="80">
        <v>18.91</v>
      </c>
      <c r="F51" s="78">
        <v>600200</v>
      </c>
      <c r="G51" s="79">
        <f t="shared" si="15"/>
        <v>31.50616461179607</v>
      </c>
      <c r="H51" s="80">
        <v>23.85</v>
      </c>
      <c r="I51" s="78">
        <v>572400</v>
      </c>
      <c r="J51" s="79">
        <f t="shared" si="16"/>
        <v>41.666666666666671</v>
      </c>
      <c r="K51" s="80">
        <v>10.67</v>
      </c>
      <c r="L51" s="78">
        <v>244900</v>
      </c>
      <c r="M51" s="79">
        <f t="shared" si="17"/>
        <v>43.568803593303393</v>
      </c>
      <c r="N51" s="77">
        <v>3.82</v>
      </c>
      <c r="O51" s="78">
        <v>92600</v>
      </c>
      <c r="P51" s="81">
        <f t="shared" si="18"/>
        <v>41.252699784017274</v>
      </c>
    </row>
    <row r="52" spans="1:16">
      <c r="A52" s="76" t="s">
        <v>50</v>
      </c>
      <c r="B52" s="77">
        <v>0.37</v>
      </c>
      <c r="C52" s="78">
        <v>27300</v>
      </c>
      <c r="D52" s="79">
        <f t="shared" si="14"/>
        <v>13.553113553113553</v>
      </c>
      <c r="E52" s="80">
        <v>1.23</v>
      </c>
      <c r="F52" s="78">
        <v>42700</v>
      </c>
      <c r="G52" s="79">
        <f t="shared" si="15"/>
        <v>28.805620608899297</v>
      </c>
      <c r="H52" s="80">
        <v>1.38</v>
      </c>
      <c r="I52" s="78">
        <v>33100</v>
      </c>
      <c r="J52" s="79">
        <f t="shared" si="16"/>
        <v>41.691842900302113</v>
      </c>
      <c r="K52" s="80">
        <v>0.48</v>
      </c>
      <c r="L52" s="78">
        <v>12500</v>
      </c>
      <c r="M52" s="79">
        <f t="shared" si="17"/>
        <v>38.4</v>
      </c>
      <c r="N52" s="77">
        <v>0.17</v>
      </c>
      <c r="O52" s="78">
        <v>4600</v>
      </c>
      <c r="P52" s="81">
        <f t="shared" si="18"/>
        <v>36.956521739130437</v>
      </c>
    </row>
    <row r="53" spans="1:16">
      <c r="A53" s="76" t="s">
        <v>51</v>
      </c>
      <c r="B53" s="77">
        <v>1.97</v>
      </c>
      <c r="C53" s="78">
        <v>141200</v>
      </c>
      <c r="D53" s="79">
        <f t="shared" si="14"/>
        <v>13.951841359773372</v>
      </c>
      <c r="E53" s="80">
        <v>8.1199999999999992</v>
      </c>
      <c r="F53" s="78">
        <v>269300</v>
      </c>
      <c r="G53" s="79">
        <f t="shared" si="15"/>
        <v>30.152246565168952</v>
      </c>
      <c r="H53" s="80">
        <v>8.83</v>
      </c>
      <c r="I53" s="78">
        <v>219200</v>
      </c>
      <c r="J53" s="79">
        <f t="shared" si="16"/>
        <v>40.282846715328468</v>
      </c>
      <c r="K53" s="80">
        <v>3.28</v>
      </c>
      <c r="L53" s="78">
        <v>78700</v>
      </c>
      <c r="M53" s="79">
        <f t="shared" si="17"/>
        <v>41.677255400254126</v>
      </c>
      <c r="N53" s="77">
        <v>1.07</v>
      </c>
      <c r="O53" s="78">
        <v>27000</v>
      </c>
      <c r="P53" s="81">
        <f t="shared" si="18"/>
        <v>39.629629629629633</v>
      </c>
    </row>
    <row r="54" spans="1:16">
      <c r="A54" s="83" t="s">
        <v>52</v>
      </c>
      <c r="B54" s="84">
        <f>SUM(B56:B64)</f>
        <v>24.35</v>
      </c>
      <c r="C54" s="85">
        <v>1560700</v>
      </c>
      <c r="D54" s="86">
        <f>(B54/C54)*1000000</f>
        <v>15.601973473441406</v>
      </c>
      <c r="E54" s="87">
        <f>SUM(E56:E64)</f>
        <v>97.18</v>
      </c>
      <c r="F54" s="85">
        <v>2774700</v>
      </c>
      <c r="G54" s="86">
        <f>(E54/F54)*1000000</f>
        <v>35.023606155620428</v>
      </c>
      <c r="H54" s="87">
        <f>SUM(H56:H64)</f>
        <v>88.53</v>
      </c>
      <c r="I54" s="85">
        <v>1972899.9999999998</v>
      </c>
      <c r="J54" s="86">
        <f>(H54/I54)*1000000</f>
        <v>44.873029550408035</v>
      </c>
      <c r="K54" s="87">
        <f>SUM(K56:K64)</f>
        <v>44.48</v>
      </c>
      <c r="L54" s="85">
        <v>926700</v>
      </c>
      <c r="M54" s="86">
        <f>(K54/L54)*1000000</f>
        <v>47.998273443401317</v>
      </c>
      <c r="N54" s="84">
        <f>SUM(N56:N64)</f>
        <v>19.389999999999997</v>
      </c>
      <c r="O54" s="85">
        <v>404400.00000000006</v>
      </c>
      <c r="P54" s="88">
        <f>(N54/O54)*1000000</f>
        <v>47.94757665677546</v>
      </c>
    </row>
    <row r="55" spans="1:16">
      <c r="A55" s="64" t="s">
        <v>8</v>
      </c>
      <c r="B55" s="72">
        <f t="shared" ref="B55:P55" si="19">(B54/B6)*100</f>
        <v>24.484665661136244</v>
      </c>
      <c r="C55" s="66">
        <v>22119.077651327254</v>
      </c>
      <c r="D55" s="73"/>
      <c r="E55" s="74">
        <f t="shared" si="19"/>
        <v>19.988481632317246</v>
      </c>
      <c r="F55" s="66">
        <v>18738.730220904552</v>
      </c>
      <c r="G55" s="73"/>
      <c r="H55" s="74">
        <f t="shared" si="19"/>
        <v>15.077148404237201</v>
      </c>
      <c r="I55" s="66">
        <v>15128.325064603438</v>
      </c>
      <c r="J55" s="73"/>
      <c r="K55" s="74">
        <f t="shared" si="19"/>
        <v>17.567140600315959</v>
      </c>
      <c r="L55" s="66">
        <v>16765.871221030164</v>
      </c>
      <c r="M55" s="73"/>
      <c r="N55" s="72">
        <f t="shared" si="19"/>
        <v>20.464379947229553</v>
      </c>
      <c r="O55" s="66">
        <v>18769.145084934557</v>
      </c>
      <c r="P55" s="75"/>
    </row>
    <row r="56" spans="1:16">
      <c r="A56" s="76" t="s">
        <v>53</v>
      </c>
      <c r="B56" s="77">
        <v>1.73</v>
      </c>
      <c r="C56" s="78">
        <v>110600</v>
      </c>
      <c r="D56" s="79">
        <f>(B56/C56)*1000000</f>
        <v>15.641952983725135</v>
      </c>
      <c r="E56" s="80">
        <v>6.02</v>
      </c>
      <c r="F56" s="78">
        <v>176600</v>
      </c>
      <c r="G56" s="79">
        <f>(E56/F56)*1000000</f>
        <v>34.088335220838047</v>
      </c>
      <c r="H56" s="80">
        <v>5.73</v>
      </c>
      <c r="I56" s="78">
        <v>133200</v>
      </c>
      <c r="J56" s="79">
        <f>(H56/I56)*1000000</f>
        <v>43.018018018018019</v>
      </c>
      <c r="K56" s="80">
        <v>3.37</v>
      </c>
      <c r="L56" s="78">
        <v>68100</v>
      </c>
      <c r="M56" s="79">
        <f>(K56/L56)*1000000</f>
        <v>49.486049926578566</v>
      </c>
      <c r="N56" s="77">
        <v>1.5</v>
      </c>
      <c r="O56" s="78">
        <v>28200</v>
      </c>
      <c r="P56" s="81">
        <f>(N56/O56)*1000000</f>
        <v>53.191489361702125</v>
      </c>
    </row>
    <row r="57" spans="1:16">
      <c r="A57" s="76" t="s">
        <v>54</v>
      </c>
      <c r="B57" s="77">
        <v>0.49</v>
      </c>
      <c r="C57" s="78">
        <v>33200</v>
      </c>
      <c r="D57" s="79">
        <f t="shared" ref="D57:D65" si="20">(B57/C57)*1000000</f>
        <v>14.759036144578312</v>
      </c>
      <c r="E57" s="80">
        <v>2.13</v>
      </c>
      <c r="F57" s="78">
        <v>68600</v>
      </c>
      <c r="G57" s="79">
        <f t="shared" ref="G57:G65" si="21">(E57/F57)*1000000</f>
        <v>31.049562682215743</v>
      </c>
      <c r="H57" s="80">
        <v>2.35</v>
      </c>
      <c r="I57" s="78">
        <v>56700</v>
      </c>
      <c r="J57" s="79">
        <f t="shared" ref="J57:J65" si="22">(H57/I57)*1000000</f>
        <v>41.446208112874785</v>
      </c>
      <c r="K57" s="80">
        <v>0.97</v>
      </c>
      <c r="L57" s="78">
        <v>23100</v>
      </c>
      <c r="M57" s="79">
        <f t="shared" ref="M57:M65" si="23">(K57/L57)*1000000</f>
        <v>41.99134199134199</v>
      </c>
      <c r="N57" s="77">
        <v>0.41</v>
      </c>
      <c r="O57" s="78">
        <v>8900</v>
      </c>
      <c r="P57" s="81">
        <f t="shared" ref="P57:P65" si="24">(N57/O57)*1000000</f>
        <v>46.067415730337075</v>
      </c>
    </row>
    <row r="58" spans="1:16">
      <c r="A58" s="76" t="s">
        <v>55</v>
      </c>
      <c r="B58" s="77">
        <v>3.37</v>
      </c>
      <c r="C58" s="78">
        <v>213700</v>
      </c>
      <c r="D58" s="79">
        <f t="shared" si="20"/>
        <v>15.769770706598036</v>
      </c>
      <c r="E58" s="80">
        <v>12.35</v>
      </c>
      <c r="F58" s="78">
        <v>354000</v>
      </c>
      <c r="G58" s="79">
        <f t="shared" si="21"/>
        <v>34.887005649717509</v>
      </c>
      <c r="H58" s="80">
        <v>9.5500000000000007</v>
      </c>
      <c r="I58" s="78">
        <v>219200</v>
      </c>
      <c r="J58" s="79">
        <f t="shared" si="22"/>
        <v>43.56751824817519</v>
      </c>
      <c r="K58" s="80">
        <v>4.45</v>
      </c>
      <c r="L58" s="78">
        <v>94400</v>
      </c>
      <c r="M58" s="79">
        <f t="shared" si="23"/>
        <v>47.139830508474574</v>
      </c>
      <c r="N58" s="77">
        <v>2.09</v>
      </c>
      <c r="O58" s="78">
        <v>41700</v>
      </c>
      <c r="P58" s="81">
        <f t="shared" si="24"/>
        <v>50.119904076738607</v>
      </c>
    </row>
    <row r="59" spans="1:16">
      <c r="A59" s="76" t="s">
        <v>56</v>
      </c>
      <c r="B59" s="77">
        <v>0.61</v>
      </c>
      <c r="C59" s="78">
        <v>40100</v>
      </c>
      <c r="D59" s="79">
        <f t="shared" si="20"/>
        <v>15.211970074812967</v>
      </c>
      <c r="E59" s="80">
        <v>2.21</v>
      </c>
      <c r="F59" s="78">
        <v>71400</v>
      </c>
      <c r="G59" s="79">
        <f t="shared" si="21"/>
        <v>30.952380952380953</v>
      </c>
      <c r="H59" s="80">
        <v>2.19</v>
      </c>
      <c r="I59" s="78">
        <v>50900</v>
      </c>
      <c r="J59" s="79">
        <f t="shared" si="22"/>
        <v>43.025540275049117</v>
      </c>
      <c r="K59" s="80">
        <v>1.1599999999999999</v>
      </c>
      <c r="L59" s="78">
        <v>23400</v>
      </c>
      <c r="M59" s="79">
        <f t="shared" si="23"/>
        <v>49.572649572649567</v>
      </c>
      <c r="N59" s="77">
        <v>0.47</v>
      </c>
      <c r="O59" s="78">
        <v>8900</v>
      </c>
      <c r="P59" s="81">
        <f t="shared" si="24"/>
        <v>52.80898876404494</v>
      </c>
    </row>
    <row r="60" spans="1:16">
      <c r="A60" s="82" t="s">
        <v>57</v>
      </c>
      <c r="B60" s="72">
        <v>4.1100000000000003</v>
      </c>
      <c r="C60" s="66">
        <v>264000</v>
      </c>
      <c r="D60" s="73">
        <f t="shared" si="20"/>
        <v>15.568181818181818</v>
      </c>
      <c r="E60" s="74">
        <v>15.6</v>
      </c>
      <c r="F60" s="66">
        <v>447800</v>
      </c>
      <c r="G60" s="73">
        <f t="shared" si="21"/>
        <v>34.836980794997764</v>
      </c>
      <c r="H60" s="74">
        <v>13.49</v>
      </c>
      <c r="I60" s="66">
        <v>304100</v>
      </c>
      <c r="J60" s="73">
        <f t="shared" si="22"/>
        <v>44.360407760605064</v>
      </c>
      <c r="K60" s="74">
        <v>7.69</v>
      </c>
      <c r="L60" s="66">
        <v>150700</v>
      </c>
      <c r="M60" s="73">
        <f t="shared" si="23"/>
        <v>51.028533510285342</v>
      </c>
      <c r="N60" s="72">
        <v>3.45</v>
      </c>
      <c r="O60" s="66">
        <v>67500</v>
      </c>
      <c r="P60" s="75">
        <f t="shared" si="24"/>
        <v>51.111111111111114</v>
      </c>
    </row>
    <row r="61" spans="1:16">
      <c r="A61" s="82" t="s">
        <v>58</v>
      </c>
      <c r="B61" s="72">
        <v>7.44</v>
      </c>
      <c r="C61" s="66">
        <v>474300</v>
      </c>
      <c r="D61" s="73">
        <f t="shared" si="20"/>
        <v>15.686274509803921</v>
      </c>
      <c r="E61" s="74">
        <v>33.33</v>
      </c>
      <c r="F61" s="66">
        <v>898000</v>
      </c>
      <c r="G61" s="73">
        <f t="shared" si="21"/>
        <v>37.115812917594653</v>
      </c>
      <c r="H61" s="74">
        <v>30.84</v>
      </c>
      <c r="I61" s="66">
        <v>657100</v>
      </c>
      <c r="J61" s="73">
        <f t="shared" si="22"/>
        <v>46.933495662760613</v>
      </c>
      <c r="K61" s="74">
        <v>14.91</v>
      </c>
      <c r="L61" s="66">
        <v>311000</v>
      </c>
      <c r="M61" s="73">
        <f t="shared" si="23"/>
        <v>47.942122186495176</v>
      </c>
      <c r="N61" s="72">
        <v>6.77</v>
      </c>
      <c r="O61" s="66">
        <v>148500</v>
      </c>
      <c r="P61" s="75">
        <f t="shared" si="24"/>
        <v>45.589225589225585</v>
      </c>
    </row>
    <row r="62" spans="1:16">
      <c r="A62" s="82" t="s">
        <v>59</v>
      </c>
      <c r="B62" s="72">
        <v>5.94</v>
      </c>
      <c r="C62" s="66">
        <v>380500</v>
      </c>
      <c r="D62" s="73">
        <f t="shared" si="20"/>
        <v>15.611038107752959</v>
      </c>
      <c r="E62" s="74">
        <v>22.82</v>
      </c>
      <c r="F62" s="66">
        <v>673300</v>
      </c>
      <c r="G62" s="73">
        <f t="shared" si="21"/>
        <v>33.89276696866181</v>
      </c>
      <c r="H62" s="74">
        <v>21.83</v>
      </c>
      <c r="I62" s="66">
        <v>491800</v>
      </c>
      <c r="J62" s="73">
        <f t="shared" si="22"/>
        <v>44.387962586417238</v>
      </c>
      <c r="K62" s="74">
        <v>10.77</v>
      </c>
      <c r="L62" s="66">
        <v>230000</v>
      </c>
      <c r="M62" s="73">
        <f t="shared" si="23"/>
        <v>46.826086956521735</v>
      </c>
      <c r="N62" s="72">
        <v>4.13</v>
      </c>
      <c r="O62" s="66">
        <v>89200</v>
      </c>
      <c r="P62" s="75">
        <f t="shared" si="24"/>
        <v>46.300448430493276</v>
      </c>
    </row>
    <row r="63" spans="1:16">
      <c r="A63" s="82" t="s">
        <v>60</v>
      </c>
      <c r="B63" s="72">
        <v>0.44</v>
      </c>
      <c r="C63" s="66">
        <v>29100</v>
      </c>
      <c r="D63" s="73">
        <f t="shared" si="20"/>
        <v>15.120274914089348</v>
      </c>
      <c r="E63" s="74">
        <v>1.8</v>
      </c>
      <c r="F63" s="66">
        <v>57000</v>
      </c>
      <c r="G63" s="73">
        <f t="shared" si="21"/>
        <v>31.578947368421051</v>
      </c>
      <c r="H63" s="74">
        <v>1.52</v>
      </c>
      <c r="I63" s="66">
        <v>38500</v>
      </c>
      <c r="J63" s="73">
        <f t="shared" si="22"/>
        <v>39.480519480519483</v>
      </c>
      <c r="K63" s="74">
        <v>0.7</v>
      </c>
      <c r="L63" s="66">
        <v>16700</v>
      </c>
      <c r="M63" s="73">
        <f t="shared" si="23"/>
        <v>41.91616766467066</v>
      </c>
      <c r="N63" s="72">
        <v>0.33</v>
      </c>
      <c r="O63" s="66">
        <v>7100</v>
      </c>
      <c r="P63" s="75">
        <f t="shared" si="24"/>
        <v>46.478873239436624</v>
      </c>
    </row>
    <row r="64" spans="1:16">
      <c r="A64" s="82" t="s">
        <v>61</v>
      </c>
      <c r="B64" s="72">
        <v>0.22</v>
      </c>
      <c r="C64" s="66">
        <v>15200</v>
      </c>
      <c r="D64" s="73">
        <f t="shared" si="20"/>
        <v>14.473684210526315</v>
      </c>
      <c r="E64" s="74">
        <v>0.92</v>
      </c>
      <c r="F64" s="66">
        <v>28000</v>
      </c>
      <c r="G64" s="73">
        <f t="shared" si="21"/>
        <v>32.857142857142854</v>
      </c>
      <c r="H64" s="74">
        <v>1.03</v>
      </c>
      <c r="I64" s="66">
        <v>21400</v>
      </c>
      <c r="J64" s="73">
        <f t="shared" si="22"/>
        <v>48.130841121495322</v>
      </c>
      <c r="K64" s="74">
        <v>0.46</v>
      </c>
      <c r="L64" s="66">
        <v>9300</v>
      </c>
      <c r="M64" s="73">
        <f t="shared" si="23"/>
        <v>49.462365591397848</v>
      </c>
      <c r="N64" s="72">
        <v>0.24</v>
      </c>
      <c r="O64" s="66">
        <v>4400</v>
      </c>
      <c r="P64" s="75">
        <f t="shared" si="24"/>
        <v>54.545454545454547</v>
      </c>
    </row>
    <row r="65" spans="1:17">
      <c r="A65" s="89" t="s">
        <v>62</v>
      </c>
      <c r="B65" s="90">
        <v>0.25</v>
      </c>
      <c r="C65" s="91">
        <v>13300</v>
      </c>
      <c r="D65" s="92">
        <f t="shared" si="20"/>
        <v>18.796992481203006</v>
      </c>
      <c r="E65" s="93">
        <v>2.65</v>
      </c>
      <c r="F65" s="91">
        <v>49900</v>
      </c>
      <c r="G65" s="92">
        <f t="shared" si="21"/>
        <v>53.106212424849701</v>
      </c>
      <c r="H65" s="93">
        <v>2.5</v>
      </c>
      <c r="I65" s="91">
        <v>36100</v>
      </c>
      <c r="J65" s="92">
        <f t="shared" si="22"/>
        <v>69.252077562326875</v>
      </c>
      <c r="K65" s="93">
        <v>0.63</v>
      </c>
      <c r="L65" s="91">
        <v>12000</v>
      </c>
      <c r="M65" s="92">
        <f t="shared" si="23"/>
        <v>52.5</v>
      </c>
      <c r="N65" s="90">
        <v>0.33</v>
      </c>
      <c r="O65" s="91">
        <v>7400</v>
      </c>
      <c r="P65" s="94">
        <f t="shared" si="24"/>
        <v>44.594594594594597</v>
      </c>
    </row>
    <row r="67" spans="1:17">
      <c r="A67" s="53" t="s">
        <v>63</v>
      </c>
      <c r="B67" s="95"/>
      <c r="C67" s="95"/>
      <c r="D67" s="95"/>
      <c r="E67" s="95"/>
      <c r="F67" s="95"/>
      <c r="G67" s="95"/>
      <c r="H67" s="95"/>
      <c r="I67" s="95"/>
      <c r="J67" s="95"/>
      <c r="K67" s="95"/>
      <c r="L67" s="95"/>
      <c r="M67" s="95"/>
      <c r="N67" s="95"/>
      <c r="O67" s="95"/>
      <c r="P67" s="95"/>
      <c r="Q67" s="95"/>
    </row>
    <row r="68" spans="1:17" ht="6.75" customHeight="1">
      <c r="A68" s="1"/>
      <c r="B68" s="10"/>
      <c r="C68" s="10"/>
      <c r="D68" s="3"/>
      <c r="E68" s="3"/>
      <c r="F68" s="3"/>
      <c r="G68" s="3"/>
      <c r="H68" s="3"/>
      <c r="I68" s="3"/>
      <c r="J68" s="3"/>
      <c r="K68" s="3"/>
      <c r="L68" s="3"/>
      <c r="M68" s="3"/>
      <c r="N68" s="3"/>
      <c r="O68" s="3"/>
      <c r="P68" s="3"/>
      <c r="Q68" s="3"/>
    </row>
    <row r="69" spans="1:17">
      <c r="A69" s="96" t="s">
        <v>79</v>
      </c>
      <c r="B69" s="10"/>
      <c r="C69" s="10"/>
      <c r="D69" s="3"/>
      <c r="E69" s="3"/>
      <c r="F69" s="3"/>
      <c r="G69" s="3"/>
      <c r="H69" s="3"/>
      <c r="I69" s="3"/>
      <c r="J69" s="3"/>
      <c r="K69" s="3"/>
      <c r="L69" s="3"/>
      <c r="M69" s="3"/>
      <c r="N69" s="3"/>
      <c r="O69" s="3"/>
      <c r="P69" s="3"/>
      <c r="Q69" s="3"/>
    </row>
    <row r="70" spans="1:17" ht="6.75" customHeight="1">
      <c r="A70" s="96"/>
      <c r="B70" s="10"/>
      <c r="C70" s="10"/>
      <c r="D70" s="3"/>
      <c r="E70" s="3"/>
      <c r="F70" s="3"/>
      <c r="G70" s="3"/>
      <c r="H70" s="3"/>
      <c r="I70" s="3"/>
      <c r="J70" s="3"/>
      <c r="K70" s="3"/>
      <c r="L70" s="3"/>
      <c r="M70" s="3"/>
      <c r="N70" s="3"/>
      <c r="O70" s="3"/>
      <c r="P70" s="3"/>
      <c r="Q70" s="3"/>
    </row>
    <row r="71" spans="1:17">
      <c r="A71" s="53" t="s">
        <v>80</v>
      </c>
      <c r="B71" s="95"/>
      <c r="C71" s="95"/>
      <c r="D71" s="95"/>
      <c r="E71" s="95"/>
      <c r="F71" s="95"/>
      <c r="G71" s="95"/>
      <c r="H71" s="95"/>
      <c r="I71" s="95"/>
      <c r="J71" s="95"/>
      <c r="K71" s="95"/>
      <c r="L71" s="95"/>
      <c r="M71" s="95"/>
      <c r="N71" s="95"/>
      <c r="O71" s="95"/>
      <c r="P71" s="95"/>
      <c r="Q71" s="95"/>
    </row>
    <row r="72" spans="1:17" ht="6.75" customHeight="1"/>
    <row r="73" spans="1:17" s="3" customFormat="1">
      <c r="A73" s="1" t="s">
        <v>81</v>
      </c>
      <c r="B73" s="10"/>
      <c r="C73" s="10"/>
    </row>
    <row r="74" spans="1:17" s="3" customFormat="1" ht="6.75" customHeight="1">
      <c r="A74" s="1"/>
      <c r="B74" s="10"/>
      <c r="C74" s="10"/>
    </row>
    <row r="75" spans="1:17" s="3" customFormat="1">
      <c r="A75" s="1" t="s">
        <v>82</v>
      </c>
      <c r="B75" s="10"/>
      <c r="C75" s="10"/>
    </row>
    <row r="76" spans="1:17" s="3" customFormat="1" ht="6.75" customHeight="1">
      <c r="A76" s="1"/>
      <c r="B76" s="10"/>
      <c r="C76" s="10"/>
    </row>
    <row r="77" spans="1:17" s="3" customFormat="1">
      <c r="A77" s="1" t="s">
        <v>67</v>
      </c>
      <c r="B77" s="10"/>
      <c r="C77" s="10"/>
    </row>
    <row r="78" spans="1:17">
      <c r="P78" s="97">
        <v>45551</v>
      </c>
    </row>
  </sheetData>
  <mergeCells count="8">
    <mergeCell ref="A71:Q71"/>
    <mergeCell ref="A4:A5"/>
    <mergeCell ref="A67:Q67"/>
    <mergeCell ref="B4:D4"/>
    <mergeCell ref="E4:G4"/>
    <mergeCell ref="H4:J4"/>
    <mergeCell ref="K4:M4"/>
    <mergeCell ref="N4:P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C727D-E831-482B-9B2C-24D93EDDE752}"/>
</file>

<file path=customXml/itemProps2.xml><?xml version="1.0" encoding="utf-8"?>
<ds:datastoreItem xmlns:ds="http://schemas.openxmlformats.org/officeDocument/2006/customXml" ds:itemID="{99AFDFED-B6D7-409C-BB75-BE93507EFAD9}"/>
</file>

<file path=customXml/itemProps3.xml><?xml version="1.0" encoding="utf-8"?>
<ds:datastoreItem xmlns:ds="http://schemas.openxmlformats.org/officeDocument/2006/customXml" ds:itemID="{5D64A5B4-88E1-44DA-9C11-BD77BAB36203}"/>
</file>

<file path=docMetadata/LabelInfo.xml><?xml version="1.0" encoding="utf-8"?>
<clbl:labelList xmlns:clbl="http://schemas.microsoft.com/office/2020/mipLabelMetadata">
  <clbl:label id="{eb20950b-168c-497a-9845-2b099844f3ef}" enabled="0" method="" siteId="{eb20950b-168c-497a-9845-2b099844f3ef}"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MJ Kim</dc:creator>
  <cp:keywords/>
  <dc:description/>
  <cp:lastModifiedBy>MJ Kim</cp:lastModifiedBy>
  <cp:revision/>
  <dcterms:created xsi:type="dcterms:W3CDTF">2024-03-25T12:08:26Z</dcterms:created>
  <dcterms:modified xsi:type="dcterms:W3CDTF">2024-09-16T13:22:23Z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0x0101008C9207C4D8AB6E4A9864D320D8693611</vt:lpwstr>
  </property>
  <property fmtid="{D5CDD505-2E9C-101B-9397-08002B2CF9AE}" pid="3" name="MediaServiceImageTags">
    <vt:lpwstr/>
  </property>
</Properties>
</file>